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940" windowHeight="10110" activeTab="7"/>
  </bookViews>
  <sheets>
    <sheet name="бюджет всього" sheetId="7" r:id="rId1"/>
    <sheet name="бюджет вироб." sheetId="9" r:id="rId2"/>
    <sheet name="бюджет трансп." sheetId="10" r:id="rId3"/>
    <sheet name="бюджет пост." sheetId="11" r:id="rId4"/>
    <sheet name="інші всього" sheetId="12" r:id="rId5"/>
    <sheet name="інші вироб." sheetId="13" r:id="rId6"/>
    <sheet name="інші транспор." sheetId="14" r:id="rId7"/>
    <sheet name="інші постач." sheetId="15" r:id="rId8"/>
    <sheet name="Лист2" sheetId="2" r:id="rId9"/>
    <sheet name="Лист3" sheetId="3" r:id="rId10"/>
  </sheets>
  <calcPr calcId="124519"/>
</workbook>
</file>

<file path=xl/calcChain.xml><?xml version="1.0" encoding="utf-8"?>
<calcChain xmlns="http://schemas.openxmlformats.org/spreadsheetml/2006/main">
  <c r="H36" i="13"/>
  <c r="H46" i="11"/>
  <c r="H26" i="14"/>
  <c r="H31" i="7"/>
  <c r="H32"/>
  <c r="H10" i="11"/>
  <c r="H30"/>
  <c r="H26"/>
  <c r="H26" i="10"/>
  <c r="G30" i="11"/>
  <c r="G26"/>
  <c r="G19" i="12"/>
  <c r="H29"/>
  <c r="G41"/>
  <c r="G42"/>
  <c r="G39"/>
  <c r="G32"/>
  <c r="G33"/>
  <c r="G31"/>
  <c r="G29"/>
  <c r="G27"/>
  <c r="G24"/>
  <c r="G25"/>
  <c r="G23"/>
  <c r="G18"/>
  <c r="G14"/>
  <c r="G15"/>
  <c r="G16"/>
  <c r="G17"/>
  <c r="G20"/>
  <c r="G13"/>
  <c r="G12"/>
  <c r="G31" i="7"/>
  <c r="G32"/>
  <c r="G30"/>
  <c r="H28"/>
  <c r="H18"/>
  <c r="G40"/>
  <c r="G41"/>
  <c r="G38"/>
  <c r="G27"/>
  <c r="G28"/>
  <c r="G26"/>
  <c r="G23"/>
  <c r="G24"/>
  <c r="G22"/>
  <c r="G20"/>
  <c r="G19"/>
  <c r="G18"/>
  <c r="G17"/>
  <c r="G12"/>
  <c r="G11"/>
  <c r="H40" i="13"/>
  <c r="H41"/>
  <c r="H42"/>
  <c r="H39"/>
  <c r="H24"/>
  <c r="H25"/>
  <c r="H23"/>
  <c r="H13" i="12"/>
  <c r="H19" i="13"/>
  <c r="H19" i="12" s="1"/>
  <c r="H20" i="13"/>
  <c r="H12" i="12"/>
  <c r="G38" i="13"/>
  <c r="G30"/>
  <c r="H23" i="9"/>
  <c r="H24"/>
  <c r="H22"/>
  <c r="H12" i="7"/>
  <c r="H11"/>
  <c r="G37" i="9"/>
  <c r="H40" i="15"/>
  <c r="H41"/>
  <c r="H42"/>
  <c r="H42" i="12" s="1"/>
  <c r="H39" i="15"/>
  <c r="H33"/>
  <c r="H31"/>
  <c r="H28"/>
  <c r="G38"/>
  <c r="H26" i="7"/>
  <c r="H25" s="1"/>
  <c r="H19"/>
  <c r="G38" i="11"/>
  <c r="H33" i="10"/>
  <c r="H25"/>
  <c r="H40" i="14"/>
  <c r="H41"/>
  <c r="H42"/>
  <c r="H39"/>
  <c r="H33"/>
  <c r="H32"/>
  <c r="H31"/>
  <c r="H27" i="12"/>
  <c r="H25" i="14"/>
  <c r="H23"/>
  <c r="H21"/>
  <c r="H21" i="12" s="1"/>
  <c r="H20" i="14"/>
  <c r="G38"/>
  <c r="G38" i="10"/>
  <c r="H40"/>
  <c r="H41"/>
  <c r="H42"/>
  <c r="H39"/>
  <c r="H34"/>
  <c r="H35"/>
  <c r="H11" i="13" l="1"/>
  <c r="H22"/>
  <c r="H10" i="7"/>
  <c r="H25" i="12"/>
  <c r="H32"/>
  <c r="H30" s="1"/>
  <c r="H20"/>
  <c r="H11" s="1"/>
  <c r="H23"/>
  <c r="H24"/>
  <c r="H24" i="7"/>
  <c r="G10"/>
  <c r="H22"/>
  <c r="G25"/>
  <c r="H41" i="12"/>
  <c r="H39"/>
  <c r="H38" i="7"/>
  <c r="H37" s="1"/>
  <c r="H38" i="13"/>
  <c r="H37" i="9"/>
  <c r="G11" i="12"/>
  <c r="G30" i="10"/>
  <c r="H21" i="7" l="1"/>
  <c r="H9" s="1"/>
  <c r="H38" i="12"/>
  <c r="H26" i="13"/>
  <c r="G34" i="12" l="1"/>
  <c r="H26" i="15"/>
  <c r="H22"/>
  <c r="H11"/>
  <c r="G11"/>
  <c r="H11" i="14"/>
  <c r="G11"/>
  <c r="H34" i="12"/>
  <c r="H22"/>
  <c r="H29" i="7"/>
  <c r="H22" i="11"/>
  <c r="H11"/>
  <c r="G11"/>
  <c r="H30" i="10"/>
  <c r="H22"/>
  <c r="H10" s="1"/>
  <c r="H21" i="9"/>
  <c r="G37" i="7"/>
  <c r="H10" i="15" l="1"/>
  <c r="G26" i="14"/>
  <c r="G30"/>
  <c r="G11" i="10"/>
  <c r="G22"/>
  <c r="G10" i="9"/>
  <c r="G38" i="12"/>
  <c r="G22" i="15"/>
  <c r="H36"/>
  <c r="H46" s="1"/>
  <c r="G22" i="14"/>
  <c r="H26" i="12"/>
  <c r="H36" s="1"/>
  <c r="H22" i="14"/>
  <c r="H30"/>
  <c r="G22" i="13"/>
  <c r="G26"/>
  <c r="H35" i="7"/>
  <c r="H42" s="1"/>
  <c r="G9"/>
  <c r="H25" i="9"/>
  <c r="H10"/>
  <c r="G21"/>
  <c r="H36" i="11"/>
  <c r="H36" i="10"/>
  <c r="H29" i="9"/>
  <c r="H43" i="12" l="1"/>
  <c r="H9" i="9"/>
  <c r="H35" s="1"/>
  <c r="H46" i="12"/>
  <c r="H43" i="7"/>
  <c r="G10" i="14"/>
  <c r="G11" i="13"/>
  <c r="G10" s="1"/>
  <c r="G36" s="1"/>
  <c r="G22" i="11"/>
  <c r="G10" s="1"/>
  <c r="G26" i="10"/>
  <c r="G10" s="1"/>
  <c r="G25" i="9"/>
  <c r="G9" s="1"/>
  <c r="G29"/>
  <c r="G29" i="7"/>
  <c r="G30" i="15"/>
  <c r="G26"/>
  <c r="G22" i="12"/>
  <c r="H43" i="15"/>
  <c r="H44" s="1"/>
  <c r="H43" i="13"/>
  <c r="G36" i="14"/>
  <c r="H10"/>
  <c r="H36" s="1"/>
  <c r="H43" s="1"/>
  <c r="H45" i="7"/>
  <c r="H43" i="11"/>
  <c r="H46" i="10"/>
  <c r="H43"/>
  <c r="H44" i="12" l="1"/>
  <c r="G35" i="9"/>
  <c r="G42" s="1"/>
  <c r="G35" i="7"/>
  <c r="G45" s="1"/>
  <c r="G30" i="12"/>
  <c r="G26"/>
  <c r="G10" i="15"/>
  <c r="H44" i="13"/>
  <c r="H46" i="14"/>
  <c r="G46"/>
  <c r="G43"/>
  <c r="G36" i="10"/>
  <c r="H44" i="11"/>
  <c r="H44" i="10"/>
  <c r="H42" i="9"/>
  <c r="G45" l="1"/>
  <c r="G36" i="11"/>
  <c r="G42" i="7"/>
  <c r="G36" i="15"/>
  <c r="G10" i="12"/>
  <c r="H44" i="14"/>
  <c r="G46" i="13"/>
  <c r="G43"/>
  <c r="G43" i="10"/>
  <c r="G46"/>
  <c r="H43" i="9"/>
  <c r="G43" i="11" l="1"/>
  <c r="G46"/>
  <c r="G36" i="12"/>
  <c r="G46" i="15"/>
  <c r="G43"/>
  <c r="G46" i="12" l="1"/>
  <c r="G43"/>
</calcChain>
</file>

<file path=xl/sharedStrings.xml><?xml version="1.0" encoding="utf-8"?>
<sst xmlns="http://schemas.openxmlformats.org/spreadsheetml/2006/main" count="616" uniqueCount="89">
  <si>
    <t>Без ПДВ</t>
  </si>
  <si>
    <t>№ з/п</t>
  </si>
  <si>
    <t>Найменування показників</t>
  </si>
  <si>
    <t>тис.грн. на рік</t>
  </si>
  <si>
    <t>грн/Гкал</t>
  </si>
  <si>
    <t>Виробнича собівартість, у т.ч.:</t>
  </si>
  <si>
    <t>прямі матеріальні витрати, у т.ч.:</t>
  </si>
  <si>
    <t>витрати на паливо для виробництва теплової енергії котельнями</t>
  </si>
  <si>
    <t>витрати на електроенергію</t>
  </si>
  <si>
    <t>собівартість теплової енергії ТЕЦ,ТЕС,АЕС,КГУ, у т.ч.:</t>
  </si>
  <si>
    <t>1.1.3.1</t>
  </si>
  <si>
    <t>витрати на паливо у собівартості теплової енергії ТЕЦ,ТЕС,АЕС</t>
  </si>
  <si>
    <t>1.1.4.1</t>
  </si>
  <si>
    <t>витрати на паливо у витратах на покупну теплову енергію</t>
  </si>
  <si>
    <t>транспортуван.теплової енергії тепловими мережами інших підприємств</t>
  </si>
  <si>
    <t>вода для технологічних потреб та водовідведення</t>
  </si>
  <si>
    <t>матеріали,запасні частини та інші матеріальні ресурси</t>
  </si>
  <si>
    <t>прямі витрати на оплату праці</t>
  </si>
  <si>
    <t>інші прямі витрати, у т.ч.</t>
  </si>
  <si>
    <t>амортизаційні відрахування</t>
  </si>
  <si>
    <t>відрахування на соціальні заходи</t>
  </si>
  <si>
    <t>інші прямі витрати</t>
  </si>
  <si>
    <t xml:space="preserve">витрати на оплату праці </t>
  </si>
  <si>
    <t>інші витрати</t>
  </si>
  <si>
    <t>Адміністративні витрати, у т.ч.:</t>
  </si>
  <si>
    <t xml:space="preserve">витрати на оплату праці  </t>
  </si>
  <si>
    <t>2.3.</t>
  </si>
  <si>
    <t>Інші операційні витрати</t>
  </si>
  <si>
    <t>Фінансові витрати</t>
  </si>
  <si>
    <t>Повна собівартість</t>
  </si>
  <si>
    <t>Витрати на покриття втрат</t>
  </si>
  <si>
    <t>Розрахунковий прибуток, у т.ч.:</t>
  </si>
  <si>
    <t>податок на прибуток</t>
  </si>
  <si>
    <t>резервний фонд (капітал) та дивіденди</t>
  </si>
  <si>
    <t>на розвиток виробництва (виробничі інвестиції)</t>
  </si>
  <si>
    <t>інше використання прибутку (прибуток у тарифах ТЕЦ, ТЕС, КГУ)</t>
  </si>
  <si>
    <t>Вартість теплової енергії за відповідним тарифом</t>
  </si>
  <si>
    <t>Обсяг реалізації теплової енергії власним споживачам, Гкал</t>
  </si>
  <si>
    <t>Рівень рентабельності, %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</si>
  <si>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</si>
  <si>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</si>
  <si>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</si>
  <si>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</si>
  <si>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</si>
  <si>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</si>
  <si>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</si>
  <si>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</si>
  <si>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1.2</t>
  </si>
  <si>
    <t>1.3</t>
  </si>
  <si>
    <t>1.3.1</t>
  </si>
  <si>
    <t>1.3.2</t>
  </si>
  <si>
    <t>1.3.3.</t>
  </si>
  <si>
    <t>1.4</t>
  </si>
  <si>
    <t>1.4.1</t>
  </si>
  <si>
    <t>1.4.2</t>
  </si>
  <si>
    <t>1.4.3</t>
  </si>
  <si>
    <t>2.1</t>
  </si>
  <si>
    <t>2.2</t>
  </si>
  <si>
    <t>7.1</t>
  </si>
  <si>
    <t>7.2</t>
  </si>
  <si>
    <t>7.3</t>
  </si>
  <si>
    <t>7.4</t>
  </si>
  <si>
    <t>витрати на покупну теплову енергію у т.ч.:</t>
  </si>
  <si>
    <t>загальновиробничі витрати, у т.ч.:</t>
  </si>
  <si>
    <t>для потреб бюджетних установ</t>
  </si>
  <si>
    <t>для потреб інших споживачів</t>
  </si>
  <si>
    <t xml:space="preserve">Структура  тарифу на теплову енергію по КП БРР "Балаклійські теплові мережі" </t>
  </si>
  <si>
    <t xml:space="preserve">Структура  тарифу на виробництво теплової енергії по КП БРР "Балаклійські теплові мережі" </t>
  </si>
  <si>
    <t xml:space="preserve">Структура  тарифу на транспортування теплової енергії по КП БРР "Балаклійські теплові мережі" </t>
  </si>
  <si>
    <t xml:space="preserve">Структура  тарифу на постачання теплової енергії по КП БРР "Балаклійські теплові мережі" </t>
  </si>
  <si>
    <t>Витрати на покриття втрат теплової енергії в мережах</t>
  </si>
  <si>
    <t>відпуск теплової енергії з колекторів, Гкал</t>
  </si>
  <si>
    <t>витрати на відшкодування втрат теплової енергії в мережах</t>
  </si>
  <si>
    <t>витрати на покриття втрат теплової енергії в мережах</t>
  </si>
  <si>
    <t>10</t>
  </si>
  <si>
    <t>11</t>
  </si>
  <si>
    <t>Тариф на теплову енергію, грн/Гкал</t>
  </si>
  <si>
    <t>Додаток 1</t>
  </si>
  <si>
    <t>до рішення VII сесії Ізюмської районної ради</t>
  </si>
  <si>
    <t xml:space="preserve"> VIII скликання від 26.03.2021р. №93-VIII</t>
  </si>
  <si>
    <t xml:space="preserve">Заступник голови районної ради </t>
  </si>
  <si>
    <t>Сергій ШУТЬКО</t>
  </si>
  <si>
    <t>Додаток 2</t>
  </si>
  <si>
    <t xml:space="preserve">Додаток 3 </t>
  </si>
  <si>
    <t>Додаток 4</t>
  </si>
  <si>
    <t>Додаток 5</t>
  </si>
  <si>
    <t>Додаток 6</t>
  </si>
  <si>
    <t>Додаток 7</t>
  </si>
  <si>
    <t>Додаток 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</si>
</sst>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9" fontId="0" fillId="0" borderId="0" xfId="0" applyNumberFormat="1" applyBorder="1"/>
    <xf numFmtId="0" fontId="0" fillId="0" borderId="0" xfId="0" applyBorder="1" applyAlignment="1">
      <alignment horizontal="left" vertical="center" wrapText="1"/>
    </xf>
    <xf numFmtId="165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opLeftCell="A28" workbookViewId="0">
      <selection activeCell="K42" sqref="K42"/>
    </sheetView>
  </sheetViews>
  <sheetFormatPr defaultRowHeight="15"/>
  <cols>
    <col min="1" max="1" width="6.28515625" customWidth="1"/>
    <col min="6" max="6" width="23.5703125" customWidth="1"/>
    <col min="7" max="7" width="10.5703125" customWidth="1"/>
    <col min="8" max="8" width="9.42578125" customWidth="1"/>
  </cols>
  <sheetData>
    <row r="1" spans="1:8">
      <c r="G1" s="13" t="s">
        <v>77</v>
      </c>
      <c r="H1" s="13"/>
    </row>
    <row r="2" spans="1:8">
      <c r="F2" s="13" t="s">
        <v>78</v>
      </c>
      <c r="G2" s="13"/>
      <c r="H2" s="13"/>
    </row>
    <row r="3" spans="1:8">
      <c r="F3" s="13" t="s">
        <v>79</v>
      </c>
      <c r="G3" s="13"/>
      <c r="H3" s="13"/>
    </row>
    <row r="4" spans="1:8">
      <c r="A4" s="13" t="s">
        <v>66</v>
      </c>
      <c r="B4" s="13"/>
      <c r="C4" s="13"/>
      <c r="D4" s="13"/>
      <c r="E4" s="13"/>
      <c r="F4" s="13"/>
      <c r="G4" s="13"/>
      <c r="H4" s="13"/>
    </row>
    <row r="5" spans="1:8">
      <c r="H5" t="s">
        <v>0</v>
      </c>
    </row>
    <row r="6" spans="1:8" ht="33" customHeight="1">
      <c r="A6" s="16" t="s">
        <v>1</v>
      </c>
      <c r="B6" s="18" t="s">
        <v>2</v>
      </c>
      <c r="C6" s="19"/>
      <c r="D6" s="19"/>
      <c r="E6" s="19"/>
      <c r="F6" s="20"/>
      <c r="G6" s="24" t="s">
        <v>64</v>
      </c>
      <c r="H6" s="25"/>
    </row>
    <row r="7" spans="1:8" ht="29.25" customHeight="1">
      <c r="A7" s="17"/>
      <c r="B7" s="21"/>
      <c r="C7" s="22"/>
      <c r="D7" s="22"/>
      <c r="E7" s="22"/>
      <c r="F7" s="23"/>
      <c r="G7" s="2" t="s">
        <v>3</v>
      </c>
      <c r="H7" s="3" t="s">
        <v>4</v>
      </c>
    </row>
    <row r="8" spans="1:8">
      <c r="A8" s="4">
        <v>1</v>
      </c>
      <c r="B8" s="15">
        <v>2</v>
      </c>
      <c r="C8" s="15"/>
      <c r="D8" s="15"/>
      <c r="E8" s="15"/>
      <c r="F8" s="15"/>
      <c r="G8" s="3">
        <v>3</v>
      </c>
      <c r="H8" s="3">
        <v>4</v>
      </c>
    </row>
    <row r="9" spans="1:8">
      <c r="A9" s="4">
        <v>1</v>
      </c>
      <c r="B9" s="26" t="s">
        <v>5</v>
      </c>
      <c r="C9" s="26"/>
      <c r="D9" s="26"/>
      <c r="E9" s="26"/>
      <c r="F9" s="26"/>
      <c r="G9" s="6">
        <f>G10+G20+G21+G25</f>
        <v>30557.156000000006</v>
      </c>
      <c r="H9" s="5">
        <f>H10+H20+H21+H25</f>
        <v>1919.6611062856414</v>
      </c>
    </row>
    <row r="10" spans="1:8">
      <c r="A10" s="4" t="s">
        <v>39</v>
      </c>
      <c r="B10" s="26" t="s">
        <v>6</v>
      </c>
      <c r="C10" s="26"/>
      <c r="D10" s="26"/>
      <c r="E10" s="26"/>
      <c r="F10" s="26"/>
      <c r="G10" s="6">
        <f>G11+G12+G17+G18+G19</f>
        <v>23860.166000000005</v>
      </c>
      <c r="H10" s="5">
        <f>H11+H12+H17+H18+H19</f>
        <v>1497.37</v>
      </c>
    </row>
    <row r="11" spans="1:8" ht="27.75" customHeight="1">
      <c r="A11" s="4" t="s">
        <v>40</v>
      </c>
      <c r="B11" s="14" t="s">
        <v>7</v>
      </c>
      <c r="C11" s="14"/>
      <c r="D11" s="14"/>
      <c r="E11" s="14"/>
      <c r="F11" s="14"/>
      <c r="G11" s="1">
        <f>'бюджет вироб.'!G11</f>
        <v>19923.848000000002</v>
      </c>
      <c r="H11" s="5">
        <f>'бюджет вироб.'!H11</f>
        <v>1238.1600000000001</v>
      </c>
    </row>
    <row r="12" spans="1:8">
      <c r="A12" s="4" t="s">
        <v>41</v>
      </c>
      <c r="B12" s="14" t="s">
        <v>8</v>
      </c>
      <c r="C12" s="14"/>
      <c r="D12" s="14"/>
      <c r="E12" s="14"/>
      <c r="F12" s="14"/>
      <c r="G12" s="6">
        <f>'бюджет вироб.'!G12+'бюджет трансп.'!G13+'бюджет пост.'!G13</f>
        <v>1686.615</v>
      </c>
      <c r="H12" s="5">
        <f>'бюджет вироб.'!H12+'бюджет трансп.'!H13+'бюджет пост.'!H13</f>
        <v>104.8</v>
      </c>
    </row>
    <row r="13" spans="1:8" ht="12.75" customHeight="1">
      <c r="A13" s="4" t="s">
        <v>42</v>
      </c>
      <c r="B13" s="14" t="s">
        <v>9</v>
      </c>
      <c r="C13" s="14"/>
      <c r="D13" s="14"/>
      <c r="E13" s="14"/>
      <c r="F13" s="14"/>
      <c r="G13" s="1"/>
      <c r="H13" s="1"/>
    </row>
    <row r="14" spans="1:8" ht="20.25" customHeight="1">
      <c r="A14" s="4" t="s">
        <v>10</v>
      </c>
      <c r="B14" s="14" t="s">
        <v>11</v>
      </c>
      <c r="C14" s="14"/>
      <c r="D14" s="14"/>
      <c r="E14" s="14"/>
      <c r="F14" s="14"/>
      <c r="G14" s="1"/>
      <c r="H14" s="1"/>
    </row>
    <row r="15" spans="1:8">
      <c r="A15" s="4" t="s">
        <v>43</v>
      </c>
      <c r="B15" s="14" t="s">
        <v>62</v>
      </c>
      <c r="C15" s="14"/>
      <c r="D15" s="14"/>
      <c r="E15" s="14"/>
      <c r="F15" s="14"/>
      <c r="G15" s="1"/>
      <c r="H15" s="1"/>
    </row>
    <row r="16" spans="1:8" ht="16.5" customHeight="1">
      <c r="A16" s="4" t="s">
        <v>12</v>
      </c>
      <c r="B16" s="14" t="s">
        <v>13</v>
      </c>
      <c r="C16" s="14"/>
      <c r="D16" s="14"/>
      <c r="E16" s="14"/>
      <c r="F16" s="14"/>
      <c r="G16" s="1"/>
      <c r="H16" s="1"/>
    </row>
    <row r="17" spans="1:8" ht="16.5" customHeight="1">
      <c r="A17" s="4" t="s">
        <v>44</v>
      </c>
      <c r="B17" s="14" t="s">
        <v>73</v>
      </c>
      <c r="C17" s="14"/>
      <c r="D17" s="14"/>
      <c r="E17" s="14"/>
      <c r="F17" s="14"/>
      <c r="G17" s="1">
        <f>'бюджет трансп.'!G19</f>
        <v>1985.808</v>
      </c>
      <c r="H17" s="5">
        <v>137.24</v>
      </c>
    </row>
    <row r="18" spans="1:8" ht="13.5" customHeight="1">
      <c r="A18" s="4" t="s">
        <v>45</v>
      </c>
      <c r="B18" s="14" t="s">
        <v>15</v>
      </c>
      <c r="C18" s="14"/>
      <c r="D18" s="14"/>
      <c r="E18" s="14"/>
      <c r="F18" s="14"/>
      <c r="G18" s="1">
        <f>'бюджет вироб.'!G18+'бюджет пост.'!G19</f>
        <v>62.151000000000003</v>
      </c>
      <c r="H18" s="5">
        <f>'бюджет вироб.'!H18+'бюджет пост.'!H19</f>
        <v>3.86</v>
      </c>
    </row>
    <row r="19" spans="1:8" ht="14.25" customHeight="1">
      <c r="A19" s="4" t="s">
        <v>46</v>
      </c>
      <c r="B19" s="14" t="s">
        <v>16</v>
      </c>
      <c r="C19" s="14"/>
      <c r="D19" s="14"/>
      <c r="E19" s="14"/>
      <c r="F19" s="14"/>
      <c r="G19" s="6">
        <f>'бюджет вироб.'!G19+'бюджет трансп.'!G20+'бюджет пост.'!G20</f>
        <v>201.74399999999997</v>
      </c>
      <c r="H19" s="5">
        <f>'бюджет вироб.'!H19+'бюджет трансп.'!H20+'бюджет пост.'!H20</f>
        <v>13.31</v>
      </c>
    </row>
    <row r="20" spans="1:8">
      <c r="A20" s="4" t="s">
        <v>47</v>
      </c>
      <c r="B20" s="26" t="s">
        <v>17</v>
      </c>
      <c r="C20" s="26"/>
      <c r="D20" s="26"/>
      <c r="E20" s="26"/>
      <c r="F20" s="26"/>
      <c r="G20" s="6">
        <f>'бюджет вироб.'!G20+'бюджет трансп.'!G21+'бюджет пост.'!G21</f>
        <v>4648.4080000000004</v>
      </c>
      <c r="H20" s="5">
        <v>293.33999999999997</v>
      </c>
    </row>
    <row r="21" spans="1:8">
      <c r="A21" s="4" t="s">
        <v>48</v>
      </c>
      <c r="B21" s="26" t="s">
        <v>18</v>
      </c>
      <c r="C21" s="26"/>
      <c r="D21" s="26"/>
      <c r="E21" s="26"/>
      <c r="F21" s="26"/>
      <c r="G21" s="6">
        <v>1082.0229999999999</v>
      </c>
      <c r="H21" s="5">
        <f>H22+H23+H24</f>
        <v>68.551106285641552</v>
      </c>
    </row>
    <row r="22" spans="1:8">
      <c r="A22" s="4" t="s">
        <v>49</v>
      </c>
      <c r="B22" s="14" t="s">
        <v>19</v>
      </c>
      <c r="C22" s="14"/>
      <c r="D22" s="14"/>
      <c r="E22" s="14"/>
      <c r="F22" s="14"/>
      <c r="G22" s="1">
        <f>'бюджет вироб.'!G22+'бюджет трансп.'!G23+'бюджет пост.'!G23</f>
        <v>59.032000000000004</v>
      </c>
      <c r="H22" s="5">
        <f>'бюджет вироб.'!H22+'бюджет трансп.'!H23+'бюджет пост.'!H23</f>
        <v>4.0011062856415585</v>
      </c>
    </row>
    <row r="23" spans="1:8">
      <c r="A23" s="4" t="s">
        <v>50</v>
      </c>
      <c r="B23" s="14" t="s">
        <v>20</v>
      </c>
      <c r="C23" s="14"/>
      <c r="D23" s="14"/>
      <c r="E23" s="14"/>
      <c r="F23" s="14"/>
      <c r="G23" s="1">
        <f>'бюджет вироб.'!G23+'бюджет трансп.'!G24+'бюджет пост.'!G24</f>
        <v>1022.649</v>
      </c>
      <c r="H23" s="5">
        <v>64.53</v>
      </c>
    </row>
    <row r="24" spans="1:8">
      <c r="A24" s="4" t="s">
        <v>51</v>
      </c>
      <c r="B24" s="14" t="s">
        <v>21</v>
      </c>
      <c r="C24" s="14"/>
      <c r="D24" s="14"/>
      <c r="E24" s="14"/>
      <c r="F24" s="14"/>
      <c r="G24" s="1">
        <f>'бюджет вироб.'!G24+'бюджет трансп.'!G25+'бюджет пост.'!G25</f>
        <v>0.34100000000000003</v>
      </c>
      <c r="H24" s="5">
        <f>'бюджет вироб.'!H24+'бюджет трансп.'!H25+'бюджет пост.'!H25</f>
        <v>0.02</v>
      </c>
    </row>
    <row r="25" spans="1:8">
      <c r="A25" s="4" t="s">
        <v>52</v>
      </c>
      <c r="B25" s="26" t="s">
        <v>63</v>
      </c>
      <c r="C25" s="26"/>
      <c r="D25" s="26"/>
      <c r="E25" s="26"/>
      <c r="F25" s="26"/>
      <c r="G25" s="6">
        <f>G26+G27+G28</f>
        <v>966.55899999999997</v>
      </c>
      <c r="H25" s="5">
        <f>H26+H27+H28</f>
        <v>60.400000000000006</v>
      </c>
    </row>
    <row r="26" spans="1:8">
      <c r="A26" s="4" t="s">
        <v>53</v>
      </c>
      <c r="B26" s="14" t="s">
        <v>22</v>
      </c>
      <c r="C26" s="14"/>
      <c r="D26" s="14"/>
      <c r="E26" s="14"/>
      <c r="F26" s="14"/>
      <c r="G26" s="6">
        <f>'бюджет вироб.'!G26+'бюджет трансп.'!G27+'бюджет пост.'!G27</f>
        <v>450.82500000000005</v>
      </c>
      <c r="H26" s="5">
        <f>'бюджет вироб.'!H26+'бюджет трансп.'!H27+'бюджет пост.'!H27</f>
        <v>28.180000000000003</v>
      </c>
    </row>
    <row r="27" spans="1:8">
      <c r="A27" s="4" t="s">
        <v>54</v>
      </c>
      <c r="B27" s="14" t="s">
        <v>20</v>
      </c>
      <c r="C27" s="14"/>
      <c r="D27" s="14"/>
      <c r="E27" s="14"/>
      <c r="F27" s="14"/>
      <c r="G27" s="6">
        <f>'бюджет вироб.'!G27+'бюджет трансп.'!G28+'бюджет пост.'!G28</f>
        <v>99.181999999999988</v>
      </c>
      <c r="H27" s="5">
        <v>6.19</v>
      </c>
    </row>
    <row r="28" spans="1:8">
      <c r="A28" s="4" t="s">
        <v>55</v>
      </c>
      <c r="B28" s="14" t="s">
        <v>23</v>
      </c>
      <c r="C28" s="14"/>
      <c r="D28" s="14"/>
      <c r="E28" s="14"/>
      <c r="F28" s="14"/>
      <c r="G28" s="6">
        <f>'бюджет вироб.'!G28+'бюджет трансп.'!G29+'бюджет пост.'!G29</f>
        <v>416.55199999999996</v>
      </c>
      <c r="H28" s="5">
        <f>'бюджет вироб.'!H28+'бюджет трансп.'!H29+'бюджет пост.'!H29</f>
        <v>26.030000000000005</v>
      </c>
    </row>
    <row r="29" spans="1:8">
      <c r="A29" s="4">
        <v>2</v>
      </c>
      <c r="B29" s="26" t="s">
        <v>24</v>
      </c>
      <c r="C29" s="26"/>
      <c r="D29" s="26"/>
      <c r="E29" s="26"/>
      <c r="F29" s="26"/>
      <c r="G29" s="6">
        <f>G30+G31+G32</f>
        <v>1263.902</v>
      </c>
      <c r="H29" s="5">
        <f>H30+H31+H32</f>
        <v>78.981181427382296</v>
      </c>
    </row>
    <row r="30" spans="1:8">
      <c r="A30" s="4" t="s">
        <v>56</v>
      </c>
      <c r="B30" s="14" t="s">
        <v>25</v>
      </c>
      <c r="C30" s="14"/>
      <c r="D30" s="14"/>
      <c r="E30" s="14"/>
      <c r="F30" s="14"/>
      <c r="G30" s="6">
        <f>'бюджет вироб.'!G30+'бюджет трансп.'!G31+'бюджет пост.'!G31</f>
        <v>832.93</v>
      </c>
      <c r="H30" s="5">
        <v>52.05</v>
      </c>
    </row>
    <row r="31" spans="1:8">
      <c r="A31" s="4" t="s">
        <v>57</v>
      </c>
      <c r="B31" s="14" t="s">
        <v>20</v>
      </c>
      <c r="C31" s="14"/>
      <c r="D31" s="14"/>
      <c r="E31" s="14"/>
      <c r="F31" s="14"/>
      <c r="G31" s="6">
        <f>'бюджет вироб.'!G31+'бюджет трансп.'!G32+'бюджет пост.'!G32</f>
        <v>183.24600000000001</v>
      </c>
      <c r="H31" s="5">
        <f>'бюджет вироб.'!H31+'бюджет трансп.'!H32+'бюджет пост.'!H32</f>
        <v>11.459999999999999</v>
      </c>
    </row>
    <row r="32" spans="1:8">
      <c r="A32" s="4" t="s">
        <v>26</v>
      </c>
      <c r="B32" s="14" t="s">
        <v>23</v>
      </c>
      <c r="C32" s="14"/>
      <c r="D32" s="14"/>
      <c r="E32" s="14"/>
      <c r="F32" s="14"/>
      <c r="G32" s="6">
        <f>'бюджет вироб.'!G32+'бюджет трансп.'!G33+'бюджет пост.'!G33</f>
        <v>247.726</v>
      </c>
      <c r="H32" s="5">
        <f>'бюджет вироб.'!H32+'бюджет трансп.'!H33+'бюджет пост.'!H33</f>
        <v>15.471181427382298</v>
      </c>
    </row>
    <row r="33" spans="1:9">
      <c r="A33" s="4">
        <v>3</v>
      </c>
      <c r="B33" s="14" t="s">
        <v>27</v>
      </c>
      <c r="C33" s="14"/>
      <c r="D33" s="14"/>
      <c r="E33" s="14"/>
      <c r="F33" s="14"/>
      <c r="G33" s="6"/>
      <c r="H33" s="5"/>
    </row>
    <row r="34" spans="1:9">
      <c r="A34" s="4">
        <v>4</v>
      </c>
      <c r="B34" s="14" t="s">
        <v>28</v>
      </c>
      <c r="C34" s="14"/>
      <c r="D34" s="14"/>
      <c r="E34" s="14"/>
      <c r="F34" s="14"/>
      <c r="G34" s="6"/>
      <c r="H34" s="1"/>
    </row>
    <row r="35" spans="1:9">
      <c r="A35" s="4">
        <v>5</v>
      </c>
      <c r="B35" s="26" t="s">
        <v>29</v>
      </c>
      <c r="C35" s="26"/>
      <c r="D35" s="26"/>
      <c r="E35" s="26"/>
      <c r="F35" s="26"/>
      <c r="G35" s="6">
        <f>G29+G9</f>
        <v>31821.058000000005</v>
      </c>
      <c r="H35" s="5">
        <f>H29+H9</f>
        <v>1998.6422877130237</v>
      </c>
    </row>
    <row r="36" spans="1:9">
      <c r="A36" s="4">
        <v>6</v>
      </c>
      <c r="B36" s="14" t="s">
        <v>30</v>
      </c>
      <c r="C36" s="14"/>
      <c r="D36" s="14"/>
      <c r="E36" s="14"/>
      <c r="F36" s="14"/>
      <c r="G36" s="1"/>
      <c r="H36" s="1"/>
    </row>
    <row r="37" spans="1:9">
      <c r="A37" s="4">
        <v>7</v>
      </c>
      <c r="B37" s="26" t="s">
        <v>31</v>
      </c>
      <c r="C37" s="26"/>
      <c r="D37" s="26"/>
      <c r="E37" s="26"/>
      <c r="F37" s="26"/>
      <c r="G37" s="1">
        <f>G38+G39+G40+G41</f>
        <v>993.72400000000005</v>
      </c>
      <c r="H37" s="5">
        <f>H38+H40+H41</f>
        <v>62.665176397091017</v>
      </c>
    </row>
    <row r="38" spans="1:9">
      <c r="A38" s="4" t="s">
        <v>58</v>
      </c>
      <c r="B38" s="14" t="s">
        <v>32</v>
      </c>
      <c r="C38" s="14"/>
      <c r="D38" s="14"/>
      <c r="E38" s="14"/>
      <c r="F38" s="14"/>
      <c r="G38" s="1">
        <f>'бюджет вироб.'!G38+'бюджет трансп.'!G39+'бюджет пост.'!G39</f>
        <v>177.55100000000002</v>
      </c>
      <c r="H38" s="5">
        <f>'бюджет вироб.'!H38+'бюджет трансп.'!H39+'бюджет пост.'!H39</f>
        <v>11.195176397091014</v>
      </c>
    </row>
    <row r="39" spans="1:9">
      <c r="A39" s="4" t="s">
        <v>59</v>
      </c>
      <c r="B39" s="14" t="s">
        <v>33</v>
      </c>
      <c r="C39" s="14"/>
      <c r="D39" s="14"/>
      <c r="E39" s="14"/>
      <c r="F39" s="14"/>
      <c r="G39" s="1"/>
      <c r="H39" s="5"/>
    </row>
    <row r="40" spans="1:9">
      <c r="A40" s="4" t="s">
        <v>60</v>
      </c>
      <c r="B40" s="14" t="s">
        <v>34</v>
      </c>
      <c r="C40" s="14"/>
      <c r="D40" s="14"/>
      <c r="E40" s="14"/>
      <c r="F40" s="14"/>
      <c r="G40" s="1">
        <f>'бюджет вироб.'!G40+'бюджет трансп.'!G41+'бюджет пост.'!G41</f>
        <v>361.755</v>
      </c>
      <c r="H40" s="5">
        <v>22.81</v>
      </c>
    </row>
    <row r="41" spans="1:9">
      <c r="A41" s="4" t="s">
        <v>61</v>
      </c>
      <c r="B41" s="14" t="s">
        <v>35</v>
      </c>
      <c r="C41" s="14"/>
      <c r="D41" s="14"/>
      <c r="E41" s="14"/>
      <c r="F41" s="14"/>
      <c r="G41" s="1">
        <f>'бюджет вироб.'!G41+'бюджет трансп.'!G42+'бюджет пост.'!G42</f>
        <v>454.41800000000001</v>
      </c>
      <c r="H41" s="5">
        <v>28.66</v>
      </c>
    </row>
    <row r="42" spans="1:9">
      <c r="A42" s="4">
        <v>8</v>
      </c>
      <c r="B42" s="26" t="s">
        <v>36</v>
      </c>
      <c r="C42" s="26"/>
      <c r="D42" s="26"/>
      <c r="E42" s="26"/>
      <c r="F42" s="26"/>
      <c r="G42" s="6">
        <f>G37+G35</f>
        <v>32814.782000000007</v>
      </c>
      <c r="H42" s="5">
        <f>H37+H35</f>
        <v>2061.3074641101148</v>
      </c>
    </row>
    <row r="43" spans="1:9">
      <c r="A43" s="4">
        <v>9</v>
      </c>
      <c r="B43" s="26" t="s">
        <v>76</v>
      </c>
      <c r="C43" s="26"/>
      <c r="D43" s="26"/>
      <c r="E43" s="26"/>
      <c r="F43" s="26"/>
      <c r="G43" s="1"/>
      <c r="H43" s="5">
        <f>H42</f>
        <v>2061.3074641101148</v>
      </c>
      <c r="I43" s="11"/>
    </row>
    <row r="44" spans="1:9" ht="14.25" customHeight="1">
      <c r="A44" s="4" t="s">
        <v>74</v>
      </c>
      <c r="B44" s="26" t="s">
        <v>37</v>
      </c>
      <c r="C44" s="26"/>
      <c r="D44" s="26"/>
      <c r="E44" s="26"/>
      <c r="F44" s="26"/>
      <c r="G44" s="1">
        <v>14470.334999999999</v>
      </c>
      <c r="H44" s="1"/>
    </row>
    <row r="45" spans="1:9">
      <c r="A45" s="4" t="s">
        <v>75</v>
      </c>
      <c r="B45" s="14" t="s">
        <v>38</v>
      </c>
      <c r="C45" s="14"/>
      <c r="D45" s="14"/>
      <c r="E45" s="14"/>
      <c r="F45" s="14"/>
      <c r="G45" s="10">
        <f>G37/G35*100</f>
        <v>3.1228502836077916</v>
      </c>
      <c r="H45" s="10">
        <f>H37/H35*100</f>
        <v>3.1353872967831866</v>
      </c>
    </row>
    <row r="46" spans="1:9">
      <c r="A46" s="29"/>
      <c r="B46" s="30"/>
      <c r="C46" s="30"/>
      <c r="D46" s="30"/>
      <c r="E46" s="30"/>
      <c r="F46" s="30"/>
      <c r="G46" s="31"/>
      <c r="H46" s="31"/>
    </row>
    <row r="48" spans="1:9" ht="18.75">
      <c r="A48" s="27" t="s">
        <v>80</v>
      </c>
      <c r="B48" s="27"/>
      <c r="C48" s="27"/>
      <c r="D48" s="27"/>
      <c r="E48" s="27"/>
      <c r="F48" s="28"/>
      <c r="G48" s="27" t="s">
        <v>81</v>
      </c>
      <c r="H48" s="27"/>
    </row>
  </sheetData>
  <mergeCells count="47">
    <mergeCell ref="G1:H1"/>
    <mergeCell ref="F2:H2"/>
    <mergeCell ref="F3:H3"/>
    <mergeCell ref="A48:E48"/>
    <mergeCell ref="G48:H48"/>
    <mergeCell ref="B39:F39"/>
    <mergeCell ref="B40:F40"/>
    <mergeCell ref="B17:F17"/>
    <mergeCell ref="B18:F18"/>
    <mergeCell ref="B19:F19"/>
    <mergeCell ref="B26:F26"/>
    <mergeCell ref="B27:F27"/>
    <mergeCell ref="B28:F28"/>
    <mergeCell ref="B29:F29"/>
    <mergeCell ref="B30:F30"/>
    <mergeCell ref="B31:F31"/>
    <mergeCell ref="B38:F38"/>
    <mergeCell ref="B44:F44"/>
    <mergeCell ref="B45:F45"/>
    <mergeCell ref="B20:F20"/>
    <mergeCell ref="B9:F9"/>
    <mergeCell ref="B10:F10"/>
    <mergeCell ref="B41:F41"/>
    <mergeCell ref="B42:F42"/>
    <mergeCell ref="B33:F33"/>
    <mergeCell ref="B34:F34"/>
    <mergeCell ref="B35:F35"/>
    <mergeCell ref="B36:F36"/>
    <mergeCell ref="B37:F37"/>
    <mergeCell ref="B43:F43"/>
    <mergeCell ref="B32:F32"/>
    <mergeCell ref="B21:F21"/>
    <mergeCell ref="B25:F25"/>
    <mergeCell ref="A4:H4"/>
    <mergeCell ref="B22:F22"/>
    <mergeCell ref="B23:F23"/>
    <mergeCell ref="B24:F24"/>
    <mergeCell ref="B16:F16"/>
    <mergeCell ref="B8:F8"/>
    <mergeCell ref="A6:A7"/>
    <mergeCell ref="B6:F7"/>
    <mergeCell ref="G6:H6"/>
    <mergeCell ref="B11:F11"/>
    <mergeCell ref="B12:F12"/>
    <mergeCell ref="B13:F13"/>
    <mergeCell ref="B14:F14"/>
    <mergeCell ref="B15:F15"/>
  </mergeCells>
  <pageMargins left="0.70866141732283472" right="0.70866141732283472" top="0.31496062992125984" bottom="0.2" header="0.31496062992125984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topLeftCell="A40" workbookViewId="0">
      <selection activeCell="G48" sqref="G48:H48"/>
    </sheetView>
  </sheetViews>
  <sheetFormatPr defaultRowHeight="15"/>
  <cols>
    <col min="1" max="1" width="5.85546875" customWidth="1"/>
    <col min="6" max="6" width="21.140625" customWidth="1"/>
    <col min="7" max="7" width="12.28515625" customWidth="1"/>
    <col min="8" max="8" width="10.5703125" customWidth="1"/>
  </cols>
  <sheetData>
    <row r="1" spans="1:9">
      <c r="G1" s="13" t="s">
        <v>82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3" t="s">
        <v>67</v>
      </c>
      <c r="B4" s="13"/>
      <c r="C4" s="13"/>
      <c r="D4" s="13"/>
      <c r="E4" s="13"/>
      <c r="F4" s="13"/>
      <c r="G4" s="13"/>
      <c r="H4" s="13"/>
      <c r="I4" s="8"/>
    </row>
    <row r="5" spans="1:9">
      <c r="H5" t="s">
        <v>0</v>
      </c>
    </row>
    <row r="6" spans="1:9" ht="32.25" customHeight="1">
      <c r="A6" s="16" t="s">
        <v>1</v>
      </c>
      <c r="B6" s="18" t="s">
        <v>2</v>
      </c>
      <c r="C6" s="19"/>
      <c r="D6" s="19"/>
      <c r="E6" s="19"/>
      <c r="F6" s="20"/>
      <c r="G6" s="24" t="s">
        <v>64</v>
      </c>
      <c r="H6" s="25"/>
    </row>
    <row r="7" spans="1:9" ht="29.25" customHeight="1">
      <c r="A7" s="17"/>
      <c r="B7" s="21"/>
      <c r="C7" s="22"/>
      <c r="D7" s="22"/>
      <c r="E7" s="22"/>
      <c r="F7" s="23"/>
      <c r="G7" s="2" t="s">
        <v>3</v>
      </c>
      <c r="H7" s="3" t="s">
        <v>4</v>
      </c>
    </row>
    <row r="8" spans="1:9" ht="10.5" customHeight="1">
      <c r="A8" s="4">
        <v>1</v>
      </c>
      <c r="B8" s="15">
        <v>2</v>
      </c>
      <c r="C8" s="15"/>
      <c r="D8" s="15"/>
      <c r="E8" s="15"/>
      <c r="F8" s="15"/>
      <c r="G8" s="3">
        <v>3</v>
      </c>
      <c r="H8" s="3">
        <v>4</v>
      </c>
    </row>
    <row r="9" spans="1:9">
      <c r="A9" s="4">
        <v>1</v>
      </c>
      <c r="B9" s="26" t="s">
        <v>5</v>
      </c>
      <c r="C9" s="26"/>
      <c r="D9" s="26"/>
      <c r="E9" s="26"/>
      <c r="F9" s="26"/>
      <c r="G9" s="6">
        <f>G10+G20+G21+G25</f>
        <v>27582.339000000007</v>
      </c>
      <c r="H9" s="5">
        <f>H10+H20+H21+H25</f>
        <v>1714.0803275052344</v>
      </c>
    </row>
    <row r="10" spans="1:9">
      <c r="A10" s="4" t="s">
        <v>39</v>
      </c>
      <c r="B10" s="26" t="s">
        <v>6</v>
      </c>
      <c r="C10" s="26"/>
      <c r="D10" s="26"/>
      <c r="E10" s="26"/>
      <c r="F10" s="26"/>
      <c r="G10" s="6">
        <f>G11+G12+G18+G19</f>
        <v>21763.479000000007</v>
      </c>
      <c r="H10" s="5">
        <f>H11+H12+H18+H19</f>
        <v>1352.47</v>
      </c>
    </row>
    <row r="11" spans="1:9" ht="27.75" customHeight="1">
      <c r="A11" s="4" t="s">
        <v>40</v>
      </c>
      <c r="B11" s="14" t="s">
        <v>7</v>
      </c>
      <c r="C11" s="14"/>
      <c r="D11" s="14"/>
      <c r="E11" s="14"/>
      <c r="F11" s="14"/>
      <c r="G11" s="1">
        <v>19923.848000000002</v>
      </c>
      <c r="H11" s="5">
        <v>1238.1600000000001</v>
      </c>
    </row>
    <row r="12" spans="1:9">
      <c r="A12" s="4" t="s">
        <v>41</v>
      </c>
      <c r="B12" s="14" t="s">
        <v>8</v>
      </c>
      <c r="C12" s="14"/>
      <c r="D12" s="14"/>
      <c r="E12" s="14"/>
      <c r="F12" s="14"/>
      <c r="G12" s="6">
        <v>1686.615</v>
      </c>
      <c r="H12" s="5">
        <v>104.8</v>
      </c>
    </row>
    <row r="13" spans="1:9" ht="17.25" customHeight="1">
      <c r="A13" s="4" t="s">
        <v>42</v>
      </c>
      <c r="B13" s="14" t="s">
        <v>9</v>
      </c>
      <c r="C13" s="14"/>
      <c r="D13" s="14"/>
      <c r="E13" s="14"/>
      <c r="F13" s="14"/>
      <c r="G13" s="1"/>
      <c r="H13" s="5"/>
    </row>
    <row r="14" spans="1:9" ht="16.5" customHeight="1">
      <c r="A14" s="4" t="s">
        <v>10</v>
      </c>
      <c r="B14" s="14" t="s">
        <v>11</v>
      </c>
      <c r="C14" s="14"/>
      <c r="D14" s="14"/>
      <c r="E14" s="14"/>
      <c r="F14" s="14"/>
      <c r="G14" s="1"/>
      <c r="H14" s="5"/>
    </row>
    <row r="15" spans="1:9">
      <c r="A15" s="4" t="s">
        <v>43</v>
      </c>
      <c r="B15" s="14" t="s">
        <v>62</v>
      </c>
      <c r="C15" s="14"/>
      <c r="D15" s="14"/>
      <c r="E15" s="14"/>
      <c r="F15" s="14"/>
      <c r="G15" s="1"/>
      <c r="H15" s="5"/>
    </row>
    <row r="16" spans="1:9" ht="20.25" customHeight="1">
      <c r="A16" s="4" t="s">
        <v>12</v>
      </c>
      <c r="B16" s="14" t="s">
        <v>13</v>
      </c>
      <c r="C16" s="14"/>
      <c r="D16" s="14"/>
      <c r="E16" s="14"/>
      <c r="F16" s="14"/>
      <c r="G16" s="1"/>
      <c r="H16" s="5"/>
    </row>
    <row r="17" spans="1:8" ht="14.25" customHeight="1">
      <c r="A17" s="4" t="s">
        <v>44</v>
      </c>
      <c r="B17" s="14" t="s">
        <v>14</v>
      </c>
      <c r="C17" s="14"/>
      <c r="D17" s="14"/>
      <c r="E17" s="14"/>
      <c r="F17" s="14"/>
      <c r="G17" s="1"/>
      <c r="H17" s="5"/>
    </row>
    <row r="18" spans="1:8" ht="15.75" customHeight="1">
      <c r="A18" s="4" t="s">
        <v>45</v>
      </c>
      <c r="B18" s="14" t="s">
        <v>15</v>
      </c>
      <c r="C18" s="14"/>
      <c r="D18" s="14"/>
      <c r="E18" s="14"/>
      <c r="F18" s="14"/>
      <c r="G18" s="1">
        <v>62.151000000000003</v>
      </c>
      <c r="H18" s="5">
        <v>3.86</v>
      </c>
    </row>
    <row r="19" spans="1:8" ht="15.75" customHeight="1">
      <c r="A19" s="4" t="s">
        <v>46</v>
      </c>
      <c r="B19" s="14" t="s">
        <v>16</v>
      </c>
      <c r="C19" s="14"/>
      <c r="D19" s="14"/>
      <c r="E19" s="14"/>
      <c r="F19" s="14"/>
      <c r="G19" s="1">
        <v>90.864999999999995</v>
      </c>
      <c r="H19" s="5">
        <v>5.65</v>
      </c>
    </row>
    <row r="20" spans="1:8">
      <c r="A20" s="4" t="s">
        <v>47</v>
      </c>
      <c r="B20" s="26" t="s">
        <v>17</v>
      </c>
      <c r="C20" s="26"/>
      <c r="D20" s="26"/>
      <c r="E20" s="26"/>
      <c r="F20" s="26"/>
      <c r="G20" s="6">
        <v>4007.4520000000002</v>
      </c>
      <c r="H20" s="5">
        <v>249.05</v>
      </c>
    </row>
    <row r="21" spans="1:8">
      <c r="A21" s="4" t="s">
        <v>48</v>
      </c>
      <c r="B21" s="26" t="s">
        <v>18</v>
      </c>
      <c r="C21" s="26"/>
      <c r="D21" s="26"/>
      <c r="E21" s="26"/>
      <c r="F21" s="26"/>
      <c r="G21" s="6">
        <f>G22+G23+G24</f>
        <v>892.59900000000005</v>
      </c>
      <c r="H21" s="5">
        <f>H22+H23</f>
        <v>55.470327505234458</v>
      </c>
    </row>
    <row r="22" spans="1:8">
      <c r="A22" s="4" t="s">
        <v>49</v>
      </c>
      <c r="B22" s="14" t="s">
        <v>19</v>
      </c>
      <c r="C22" s="14"/>
      <c r="D22" s="14"/>
      <c r="E22" s="14"/>
      <c r="F22" s="14"/>
      <c r="G22" s="1">
        <v>10.96</v>
      </c>
      <c r="H22" s="5">
        <f>G22/16.091468</f>
        <v>0.68110628564155873</v>
      </c>
    </row>
    <row r="23" spans="1:8">
      <c r="A23" s="4" t="s">
        <v>50</v>
      </c>
      <c r="B23" s="14" t="s">
        <v>20</v>
      </c>
      <c r="C23" s="14"/>
      <c r="D23" s="14"/>
      <c r="E23" s="14"/>
      <c r="F23" s="14"/>
      <c r="G23" s="6">
        <v>881.63900000000001</v>
      </c>
      <c r="H23" s="5">
        <f t="shared" ref="H23:H24" si="0">G23/16.091468</f>
        <v>54.789221219592896</v>
      </c>
    </row>
    <row r="24" spans="1:8">
      <c r="A24" s="4" t="s">
        <v>51</v>
      </c>
      <c r="B24" s="14" t="s">
        <v>21</v>
      </c>
      <c r="C24" s="14"/>
      <c r="D24" s="14"/>
      <c r="E24" s="14"/>
      <c r="F24" s="14"/>
      <c r="G24" s="1">
        <v>0</v>
      </c>
      <c r="H24" s="5">
        <f t="shared" si="0"/>
        <v>0</v>
      </c>
    </row>
    <row r="25" spans="1:8">
      <c r="A25" s="4" t="s">
        <v>52</v>
      </c>
      <c r="B25" s="26" t="s">
        <v>63</v>
      </c>
      <c r="C25" s="26"/>
      <c r="D25" s="26"/>
      <c r="E25" s="26"/>
      <c r="F25" s="26"/>
      <c r="G25" s="6">
        <f>G26+G27+G28</f>
        <v>918.80899999999997</v>
      </c>
      <c r="H25" s="5">
        <f>H26+H27+H28</f>
        <v>57.09</v>
      </c>
    </row>
    <row r="26" spans="1:8">
      <c r="A26" s="4" t="s">
        <v>53</v>
      </c>
      <c r="B26" s="14" t="s">
        <v>22</v>
      </c>
      <c r="C26" s="14"/>
      <c r="D26" s="14"/>
      <c r="E26" s="14"/>
      <c r="F26" s="14"/>
      <c r="G26" s="6">
        <v>428.553</v>
      </c>
      <c r="H26" s="5">
        <v>26.64</v>
      </c>
    </row>
    <row r="27" spans="1:8">
      <c r="A27" s="4" t="s">
        <v>54</v>
      </c>
      <c r="B27" s="14" t="s">
        <v>20</v>
      </c>
      <c r="C27" s="14"/>
      <c r="D27" s="14"/>
      <c r="E27" s="14"/>
      <c r="F27" s="14"/>
      <c r="G27" s="6">
        <v>94.281999999999996</v>
      </c>
      <c r="H27" s="5">
        <v>5.85</v>
      </c>
    </row>
    <row r="28" spans="1:8">
      <c r="A28" s="4" t="s">
        <v>55</v>
      </c>
      <c r="B28" s="14" t="s">
        <v>23</v>
      </c>
      <c r="C28" s="14"/>
      <c r="D28" s="14"/>
      <c r="E28" s="14"/>
      <c r="F28" s="14"/>
      <c r="G28" s="1">
        <v>395.97399999999999</v>
      </c>
      <c r="H28" s="5">
        <v>24.6</v>
      </c>
    </row>
    <row r="29" spans="1:8">
      <c r="A29" s="4">
        <v>2</v>
      </c>
      <c r="B29" s="26" t="s">
        <v>24</v>
      </c>
      <c r="C29" s="26"/>
      <c r="D29" s="26"/>
      <c r="E29" s="26"/>
      <c r="F29" s="26"/>
      <c r="G29" s="6">
        <f>G30+G31+G32</f>
        <v>1201.4649999999999</v>
      </c>
      <c r="H29" s="5">
        <f>H30+H31+H32</f>
        <v>74.66</v>
      </c>
    </row>
    <row r="30" spans="1:8">
      <c r="A30" s="4" t="s">
        <v>56</v>
      </c>
      <c r="B30" s="14" t="s">
        <v>25</v>
      </c>
      <c r="C30" s="14"/>
      <c r="D30" s="14"/>
      <c r="E30" s="14"/>
      <c r="F30" s="14"/>
      <c r="G30" s="6">
        <v>791.78399999999999</v>
      </c>
      <c r="H30" s="5">
        <v>49.2</v>
      </c>
    </row>
    <row r="31" spans="1:8">
      <c r="A31" s="4" t="s">
        <v>57</v>
      </c>
      <c r="B31" s="14" t="s">
        <v>20</v>
      </c>
      <c r="C31" s="14"/>
      <c r="D31" s="14"/>
      <c r="E31" s="14"/>
      <c r="F31" s="14"/>
      <c r="G31" s="6">
        <v>174.19300000000001</v>
      </c>
      <c r="H31" s="5">
        <v>10.83</v>
      </c>
    </row>
    <row r="32" spans="1:8">
      <c r="A32" s="4" t="s">
        <v>26</v>
      </c>
      <c r="B32" s="14" t="s">
        <v>23</v>
      </c>
      <c r="C32" s="14"/>
      <c r="D32" s="14"/>
      <c r="E32" s="14"/>
      <c r="F32" s="14"/>
      <c r="G32" s="1">
        <v>235.488</v>
      </c>
      <c r="H32" s="5">
        <v>14.63</v>
      </c>
    </row>
    <row r="33" spans="1:8">
      <c r="A33" s="4">
        <v>3</v>
      </c>
      <c r="B33" s="14" t="s">
        <v>27</v>
      </c>
      <c r="C33" s="14"/>
      <c r="D33" s="14"/>
      <c r="E33" s="14"/>
      <c r="F33" s="14"/>
      <c r="G33" s="1">
        <v>0</v>
      </c>
      <c r="H33" s="1">
        <v>0</v>
      </c>
    </row>
    <row r="34" spans="1:8">
      <c r="A34" s="4">
        <v>4</v>
      </c>
      <c r="B34" s="14" t="s">
        <v>28</v>
      </c>
      <c r="C34" s="14"/>
      <c r="D34" s="14"/>
      <c r="E34" s="14"/>
      <c r="F34" s="14"/>
      <c r="G34" s="1">
        <v>0</v>
      </c>
      <c r="H34" s="1">
        <v>0</v>
      </c>
    </row>
    <row r="35" spans="1:8">
      <c r="A35" s="4">
        <v>5</v>
      </c>
      <c r="B35" s="26" t="s">
        <v>29</v>
      </c>
      <c r="C35" s="26"/>
      <c r="D35" s="26"/>
      <c r="E35" s="26"/>
      <c r="F35" s="26"/>
      <c r="G35" s="6">
        <f>G29+G9</f>
        <v>28783.804000000007</v>
      </c>
      <c r="H35" s="5">
        <f>H29+H9</f>
        <v>1788.7403275052345</v>
      </c>
    </row>
    <row r="36" spans="1:8">
      <c r="A36" s="4">
        <v>6</v>
      </c>
      <c r="B36" s="14" t="s">
        <v>30</v>
      </c>
      <c r="C36" s="14"/>
      <c r="D36" s="14"/>
      <c r="E36" s="14"/>
      <c r="F36" s="14"/>
      <c r="G36" s="1">
        <v>0</v>
      </c>
      <c r="H36" s="1">
        <v>0</v>
      </c>
    </row>
    <row r="37" spans="1:8">
      <c r="A37" s="4">
        <v>7</v>
      </c>
      <c r="B37" s="26" t="s">
        <v>31</v>
      </c>
      <c r="C37" s="26"/>
      <c r="D37" s="26"/>
      <c r="E37" s="26"/>
      <c r="F37" s="26"/>
      <c r="G37" s="1">
        <f>G38+G40+G41</f>
        <v>861.88199999999995</v>
      </c>
      <c r="H37" s="5">
        <f>H38+H40+H41</f>
        <v>53.56</v>
      </c>
    </row>
    <row r="38" spans="1:8">
      <c r="A38" s="4" t="s">
        <v>58</v>
      </c>
      <c r="B38" s="14" t="s">
        <v>32</v>
      </c>
      <c r="C38" s="14"/>
      <c r="D38" s="14"/>
      <c r="E38" s="14"/>
      <c r="F38" s="14"/>
      <c r="G38" s="1">
        <v>153.81899999999999</v>
      </c>
      <c r="H38" s="5">
        <v>9.56</v>
      </c>
    </row>
    <row r="39" spans="1:8">
      <c r="A39" s="4" t="s">
        <v>59</v>
      </c>
      <c r="B39" s="14" t="s">
        <v>33</v>
      </c>
      <c r="C39" s="14"/>
      <c r="D39" s="14"/>
      <c r="E39" s="14"/>
      <c r="F39" s="14"/>
      <c r="G39" s="1"/>
      <c r="H39" s="5"/>
    </row>
    <row r="40" spans="1:8">
      <c r="A40" s="4" t="s">
        <v>60</v>
      </c>
      <c r="B40" s="14" t="s">
        <v>34</v>
      </c>
      <c r="C40" s="14"/>
      <c r="D40" s="14"/>
      <c r="E40" s="14"/>
      <c r="F40" s="14"/>
      <c r="G40" s="1">
        <v>313.83699999999999</v>
      </c>
      <c r="H40" s="5">
        <v>19.5</v>
      </c>
    </row>
    <row r="41" spans="1:8" ht="15.75" customHeight="1">
      <c r="A41" s="4" t="s">
        <v>61</v>
      </c>
      <c r="B41" s="14" t="s">
        <v>35</v>
      </c>
      <c r="C41" s="14"/>
      <c r="D41" s="14"/>
      <c r="E41" s="14"/>
      <c r="F41" s="14"/>
      <c r="G41" s="1">
        <v>394.226</v>
      </c>
      <c r="H41" s="5">
        <v>24.5</v>
      </c>
    </row>
    <row r="42" spans="1:8">
      <c r="A42" s="4">
        <v>8</v>
      </c>
      <c r="B42" s="14" t="s">
        <v>36</v>
      </c>
      <c r="C42" s="14"/>
      <c r="D42" s="14"/>
      <c r="E42" s="14"/>
      <c r="F42" s="14"/>
      <c r="G42" s="6">
        <f>G37+G35</f>
        <v>29645.686000000009</v>
      </c>
      <c r="H42" s="5">
        <f>H37+H35</f>
        <v>1842.3003275052345</v>
      </c>
    </row>
    <row r="43" spans="1:8">
      <c r="A43" s="4">
        <v>9</v>
      </c>
      <c r="B43" s="26" t="s">
        <v>76</v>
      </c>
      <c r="C43" s="26"/>
      <c r="D43" s="26"/>
      <c r="E43" s="26"/>
      <c r="F43" s="26"/>
      <c r="G43" s="1"/>
      <c r="H43" s="5">
        <f>H42</f>
        <v>1842.3003275052345</v>
      </c>
    </row>
    <row r="44" spans="1:8" ht="12.75" customHeight="1">
      <c r="A44" s="4" t="s">
        <v>74</v>
      </c>
      <c r="B44" s="26" t="s">
        <v>71</v>
      </c>
      <c r="C44" s="26"/>
      <c r="D44" s="26"/>
      <c r="E44" s="26"/>
      <c r="F44" s="26"/>
      <c r="G44" s="1">
        <v>16091.468000000001</v>
      </c>
      <c r="H44" s="1"/>
    </row>
    <row r="45" spans="1:8">
      <c r="A45" s="4" t="s">
        <v>75</v>
      </c>
      <c r="B45" s="14" t="s">
        <v>38</v>
      </c>
      <c r="C45" s="14"/>
      <c r="D45" s="14"/>
      <c r="E45" s="14"/>
      <c r="F45" s="14"/>
      <c r="G45" s="10">
        <f>G37/G35*100</f>
        <v>2.994329727926162</v>
      </c>
      <c r="H45" s="10">
        <v>3</v>
      </c>
    </row>
    <row r="48" spans="1:8" ht="18.75">
      <c r="A48" s="27" t="s">
        <v>80</v>
      </c>
      <c r="B48" s="27"/>
      <c r="C48" s="27"/>
      <c r="D48" s="27"/>
      <c r="E48" s="27"/>
      <c r="G48" s="27" t="s">
        <v>81</v>
      </c>
      <c r="H48" s="27"/>
    </row>
  </sheetData>
  <mergeCells count="47">
    <mergeCell ref="G1:H1"/>
    <mergeCell ref="F2:H2"/>
    <mergeCell ref="F3:H3"/>
    <mergeCell ref="A48:E48"/>
    <mergeCell ref="G48:H48"/>
    <mergeCell ref="G6:H6"/>
    <mergeCell ref="B11:F11"/>
    <mergeCell ref="B12:F12"/>
    <mergeCell ref="B13:F13"/>
    <mergeCell ref="B14:F14"/>
    <mergeCell ref="B19:F19"/>
    <mergeCell ref="B16:F16"/>
    <mergeCell ref="B8:F8"/>
    <mergeCell ref="A6:A7"/>
    <mergeCell ref="B6:F7"/>
    <mergeCell ref="B15:F15"/>
    <mergeCell ref="B44:F44"/>
    <mergeCell ref="B45:F45"/>
    <mergeCell ref="B20:F20"/>
    <mergeCell ref="B9:F9"/>
    <mergeCell ref="B10:F10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30:F30"/>
    <mergeCell ref="A4:H4"/>
    <mergeCell ref="B43:F43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1:F31"/>
    <mergeCell ref="B17:F17"/>
    <mergeCell ref="B18:F18"/>
  </mergeCells>
  <pageMargins left="0.7" right="0.7" top="0.75" bottom="0.2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G49" sqref="G49:H49"/>
    </sheetView>
  </sheetViews>
  <sheetFormatPr defaultRowHeight="15"/>
  <cols>
    <col min="1" max="1" width="5" customWidth="1"/>
    <col min="6" max="6" width="19.5703125" customWidth="1"/>
    <col min="7" max="7" width="11" customWidth="1"/>
    <col min="8" max="8" width="13.85546875" customWidth="1"/>
  </cols>
  <sheetData>
    <row r="1" spans="1:9">
      <c r="G1" s="13" t="s">
        <v>83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2"/>
      <c r="B4" s="12"/>
      <c r="C4" s="12"/>
      <c r="D4" s="12"/>
      <c r="E4" s="12"/>
      <c r="F4" s="12"/>
      <c r="G4" s="12"/>
      <c r="H4" s="12"/>
      <c r="I4" s="8"/>
    </row>
    <row r="5" spans="1:9">
      <c r="A5" s="13" t="s">
        <v>68</v>
      </c>
      <c r="B5" s="13"/>
      <c r="C5" s="13"/>
      <c r="D5" s="13"/>
      <c r="E5" s="13"/>
      <c r="F5" s="13"/>
      <c r="G5" s="13"/>
      <c r="H5" s="13"/>
      <c r="I5" s="8"/>
    </row>
    <row r="6" spans="1:9">
      <c r="H6" t="s">
        <v>0</v>
      </c>
    </row>
    <row r="7" spans="1:9" ht="28.5" customHeight="1">
      <c r="A7" s="16" t="s">
        <v>1</v>
      </c>
      <c r="B7" s="18" t="s">
        <v>2</v>
      </c>
      <c r="C7" s="19"/>
      <c r="D7" s="19"/>
      <c r="E7" s="19"/>
      <c r="F7" s="20"/>
      <c r="G7" s="24" t="s">
        <v>64</v>
      </c>
      <c r="H7" s="25"/>
    </row>
    <row r="8" spans="1:9" ht="29.25" customHeight="1">
      <c r="A8" s="17"/>
      <c r="B8" s="21"/>
      <c r="C8" s="22"/>
      <c r="D8" s="22"/>
      <c r="E8" s="22"/>
      <c r="F8" s="23"/>
      <c r="G8" s="2" t="s">
        <v>3</v>
      </c>
      <c r="H8" s="3" t="s">
        <v>4</v>
      </c>
    </row>
    <row r="9" spans="1:9">
      <c r="A9" s="4">
        <v>1</v>
      </c>
      <c r="B9" s="15">
        <v>2</v>
      </c>
      <c r="C9" s="15"/>
      <c r="D9" s="15"/>
      <c r="E9" s="15"/>
      <c r="F9" s="15"/>
      <c r="G9" s="3">
        <v>3</v>
      </c>
      <c r="H9" s="3">
        <v>4</v>
      </c>
    </row>
    <row r="10" spans="1:9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2699.1119999999996</v>
      </c>
      <c r="H10" s="5">
        <f>H11+H21+H22+H26</f>
        <v>186.52</v>
      </c>
    </row>
    <row r="11" spans="1:9">
      <c r="A11" s="4" t="s">
        <v>39</v>
      </c>
      <c r="B11" s="26" t="s">
        <v>6</v>
      </c>
      <c r="C11" s="26"/>
      <c r="D11" s="26"/>
      <c r="E11" s="26"/>
      <c r="F11" s="26"/>
      <c r="G11" s="6">
        <f>G12+G13+G19+G20</f>
        <v>2090.3069999999998</v>
      </c>
      <c r="H11" s="5">
        <v>144.46</v>
      </c>
    </row>
    <row r="12" spans="1:9" ht="27.75" customHeight="1">
      <c r="A12" s="4" t="s">
        <v>40</v>
      </c>
      <c r="B12" s="14" t="s">
        <v>7</v>
      </c>
      <c r="C12" s="14"/>
      <c r="D12" s="14"/>
      <c r="E12" s="14"/>
      <c r="F12" s="14"/>
      <c r="G12" s="1"/>
      <c r="H12" s="1"/>
    </row>
    <row r="13" spans="1:9">
      <c r="A13" s="4" t="s">
        <v>41</v>
      </c>
      <c r="B13" s="14" t="s">
        <v>8</v>
      </c>
      <c r="C13" s="14"/>
      <c r="D13" s="14"/>
      <c r="E13" s="14"/>
      <c r="F13" s="14"/>
      <c r="G13" s="6"/>
      <c r="H13" s="6"/>
    </row>
    <row r="14" spans="1:9" ht="13.5" customHeight="1">
      <c r="A14" s="4" t="s">
        <v>42</v>
      </c>
      <c r="B14" s="14" t="s">
        <v>9</v>
      </c>
      <c r="C14" s="14"/>
      <c r="D14" s="14"/>
      <c r="E14" s="14"/>
      <c r="F14" s="14"/>
      <c r="G14" s="1"/>
      <c r="H14" s="1"/>
    </row>
    <row r="15" spans="1:9" ht="15.75" customHeight="1">
      <c r="A15" s="4" t="s">
        <v>10</v>
      </c>
      <c r="B15" s="14" t="s">
        <v>11</v>
      </c>
      <c r="C15" s="14"/>
      <c r="D15" s="14"/>
      <c r="E15" s="14"/>
      <c r="F15" s="14"/>
      <c r="G15" s="1"/>
      <c r="H15" s="1"/>
    </row>
    <row r="16" spans="1:9">
      <c r="A16" s="4" t="s">
        <v>43</v>
      </c>
      <c r="B16" s="14" t="s">
        <v>62</v>
      </c>
      <c r="C16" s="14"/>
      <c r="D16" s="14"/>
      <c r="E16" s="14"/>
      <c r="F16" s="14"/>
      <c r="G16" s="1"/>
      <c r="H16" s="1"/>
    </row>
    <row r="17" spans="1:8" ht="17.25" customHeight="1">
      <c r="A17" s="4" t="s">
        <v>12</v>
      </c>
      <c r="B17" s="14" t="s">
        <v>13</v>
      </c>
      <c r="C17" s="14"/>
      <c r="D17" s="14"/>
      <c r="E17" s="14"/>
      <c r="F17" s="14"/>
      <c r="G17" s="1"/>
      <c r="H17" s="1"/>
    </row>
    <row r="18" spans="1:8" ht="12" customHeight="1">
      <c r="A18" s="4" t="s">
        <v>44</v>
      </c>
      <c r="B18" s="14" t="s">
        <v>14</v>
      </c>
      <c r="C18" s="14"/>
      <c r="D18" s="14"/>
      <c r="E18" s="14"/>
      <c r="F18" s="14"/>
      <c r="G18" s="1"/>
      <c r="H18" s="1"/>
    </row>
    <row r="19" spans="1:8" ht="15" customHeight="1">
      <c r="A19" s="4" t="s">
        <v>45</v>
      </c>
      <c r="B19" s="14" t="s">
        <v>70</v>
      </c>
      <c r="C19" s="14"/>
      <c r="D19" s="14"/>
      <c r="E19" s="14"/>
      <c r="F19" s="14"/>
      <c r="G19" s="1">
        <v>1985.808</v>
      </c>
      <c r="H19" s="5">
        <v>137.24</v>
      </c>
    </row>
    <row r="20" spans="1:8" ht="18.75" customHeight="1">
      <c r="A20" s="4" t="s">
        <v>46</v>
      </c>
      <c r="B20" s="14" t="s">
        <v>16</v>
      </c>
      <c r="C20" s="14"/>
      <c r="D20" s="14"/>
      <c r="E20" s="14"/>
      <c r="F20" s="14"/>
      <c r="G20" s="1">
        <v>104.499</v>
      </c>
      <c r="H20" s="5">
        <v>7.22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432.548</v>
      </c>
      <c r="H21" s="5">
        <v>29.89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141.75</v>
      </c>
      <c r="H22" s="5">
        <f>H23+H24+H25</f>
        <v>9.7900000000000009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v>46.59</v>
      </c>
      <c r="H23" s="5">
        <v>3.22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6">
        <v>95.16</v>
      </c>
      <c r="H24" s="5">
        <v>6.57</v>
      </c>
    </row>
    <row r="25" spans="1:8">
      <c r="A25" s="4" t="s">
        <v>51</v>
      </c>
      <c r="B25" s="14" t="s">
        <v>21</v>
      </c>
      <c r="C25" s="14"/>
      <c r="D25" s="14"/>
      <c r="E25" s="14"/>
      <c r="F25" s="14"/>
      <c r="G25" s="1">
        <v>0</v>
      </c>
      <c r="H25" s="5">
        <f t="shared" ref="H25" si="0">G25/14.470335</f>
        <v>0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34.506999999999998</v>
      </c>
      <c r="H26" s="5">
        <f>H27+H28+H29</f>
        <v>2.38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v>16.094999999999999</v>
      </c>
      <c r="H27" s="5">
        <v>1.1200000000000001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3.5409999999999999</v>
      </c>
      <c r="H28" s="5">
        <v>0.25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1">
        <v>14.871</v>
      </c>
      <c r="H29" s="5">
        <v>1.01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6">
        <f>G31+G32+G33</f>
        <v>45.121000000000002</v>
      </c>
      <c r="H30" s="5">
        <f>H31+H32+H33</f>
        <v>3.1211814273822966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v>29.734999999999999</v>
      </c>
      <c r="H31" s="5">
        <v>2.06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v>6.5419999999999998</v>
      </c>
      <c r="H32" s="5">
        <v>0.45</v>
      </c>
    </row>
    <row r="33" spans="1:8">
      <c r="A33" s="4" t="s">
        <v>26</v>
      </c>
      <c r="B33" s="14" t="s">
        <v>23</v>
      </c>
      <c r="C33" s="14"/>
      <c r="D33" s="14"/>
      <c r="E33" s="14"/>
      <c r="F33" s="14"/>
      <c r="G33" s="1">
        <v>8.8439999999999994</v>
      </c>
      <c r="H33" s="5">
        <f t="shared" ref="H33" si="1">G33/14.470335</f>
        <v>0.61118142738229619</v>
      </c>
    </row>
    <row r="34" spans="1:8" ht="11.25" customHeight="1">
      <c r="A34" s="4">
        <v>3</v>
      </c>
      <c r="B34" s="14" t="s">
        <v>27</v>
      </c>
      <c r="C34" s="14"/>
      <c r="D34" s="14"/>
      <c r="E34" s="14"/>
      <c r="F34" s="14"/>
      <c r="G34" s="1">
        <v>0</v>
      </c>
      <c r="H34" s="5">
        <f t="shared" ref="H34:H35" si="2">G34/14470.335*1000</f>
        <v>0</v>
      </c>
    </row>
    <row r="35" spans="1:8" ht="11.25" customHeight="1">
      <c r="A35" s="4">
        <v>4</v>
      </c>
      <c r="B35" s="14" t="s">
        <v>28</v>
      </c>
      <c r="C35" s="14"/>
      <c r="D35" s="14"/>
      <c r="E35" s="14"/>
      <c r="F35" s="14"/>
      <c r="G35" s="1">
        <v>0</v>
      </c>
      <c r="H35" s="5">
        <f t="shared" si="2"/>
        <v>0</v>
      </c>
    </row>
    <row r="36" spans="1:8">
      <c r="A36" s="4">
        <v>5</v>
      </c>
      <c r="B36" s="26" t="s">
        <v>29</v>
      </c>
      <c r="C36" s="26"/>
      <c r="D36" s="26"/>
      <c r="E36" s="26"/>
      <c r="F36" s="26"/>
      <c r="G36" s="6">
        <f>G30+G10</f>
        <v>2744.2329999999997</v>
      </c>
      <c r="H36" s="5">
        <f>H30+H10</f>
        <v>189.64118142738232</v>
      </c>
    </row>
    <row r="37" spans="1:8">
      <c r="A37" s="4">
        <v>6</v>
      </c>
      <c r="B37" s="14" t="s">
        <v>30</v>
      </c>
      <c r="C37" s="14"/>
      <c r="D37" s="14"/>
      <c r="E37" s="14"/>
      <c r="F37" s="14"/>
      <c r="G37" s="1">
        <v>0</v>
      </c>
      <c r="H37" s="1">
        <v>0</v>
      </c>
    </row>
    <row r="38" spans="1:8">
      <c r="A38" s="4">
        <v>7</v>
      </c>
      <c r="B38" s="26" t="s">
        <v>31</v>
      </c>
      <c r="C38" s="26"/>
      <c r="D38" s="26"/>
      <c r="E38" s="26"/>
      <c r="F38" s="26"/>
      <c r="G38" s="1">
        <f>G39+G41+G42</f>
        <v>119.39399999999999</v>
      </c>
      <c r="H38" s="5">
        <v>8.26</v>
      </c>
    </row>
    <row r="39" spans="1:8">
      <c r="A39" s="4" t="s">
        <v>58</v>
      </c>
      <c r="B39" s="14" t="s">
        <v>32</v>
      </c>
      <c r="C39" s="14"/>
      <c r="D39" s="14"/>
      <c r="E39" s="14"/>
      <c r="F39" s="14"/>
      <c r="G39" s="1">
        <v>21.491</v>
      </c>
      <c r="H39" s="5">
        <f>G39/14470.335*1000</f>
        <v>1.4851763970910141</v>
      </c>
    </row>
    <row r="40" spans="1:8">
      <c r="A40" s="4" t="s">
        <v>59</v>
      </c>
      <c r="B40" s="14" t="s">
        <v>33</v>
      </c>
      <c r="C40" s="14"/>
      <c r="D40" s="14"/>
      <c r="E40" s="14"/>
      <c r="F40" s="14"/>
      <c r="G40" s="1"/>
      <c r="H40" s="10">
        <f t="shared" ref="H40:H42" si="3">G40/14470.335*1000</f>
        <v>0</v>
      </c>
    </row>
    <row r="41" spans="1:8">
      <c r="A41" s="4" t="s">
        <v>60</v>
      </c>
      <c r="B41" s="14" t="s">
        <v>34</v>
      </c>
      <c r="C41" s="14"/>
      <c r="D41" s="14"/>
      <c r="E41" s="14"/>
      <c r="F41" s="14"/>
      <c r="G41" s="1">
        <v>43.393999999999998</v>
      </c>
      <c r="H41" s="5">
        <f t="shared" si="3"/>
        <v>2.9988248371582276</v>
      </c>
    </row>
    <row r="42" spans="1:8" ht="12.75" customHeight="1">
      <c r="A42" s="4" t="s">
        <v>61</v>
      </c>
      <c r="B42" s="14" t="s">
        <v>35</v>
      </c>
      <c r="C42" s="14"/>
      <c r="D42" s="14"/>
      <c r="E42" s="14"/>
      <c r="F42" s="14"/>
      <c r="G42" s="1">
        <v>54.509</v>
      </c>
      <c r="H42" s="5">
        <f t="shared" si="3"/>
        <v>3.7669480354117582</v>
      </c>
    </row>
    <row r="43" spans="1:8">
      <c r="A43" s="4">
        <v>8</v>
      </c>
      <c r="B43" s="14" t="s">
        <v>36</v>
      </c>
      <c r="C43" s="14"/>
      <c r="D43" s="14"/>
      <c r="E43" s="14"/>
      <c r="F43" s="14"/>
      <c r="G43" s="6">
        <f>G38+G36</f>
        <v>2863.6269999999995</v>
      </c>
      <c r="H43" s="5">
        <f>H38+H36</f>
        <v>197.90118142738231</v>
      </c>
    </row>
    <row r="44" spans="1:8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197.90118142738231</v>
      </c>
    </row>
    <row r="45" spans="1:8" ht="16.5" customHeight="1">
      <c r="A45" s="4" t="s">
        <v>74</v>
      </c>
      <c r="B45" s="26" t="s">
        <v>37</v>
      </c>
      <c r="C45" s="26"/>
      <c r="D45" s="26"/>
      <c r="E45" s="26"/>
      <c r="F45" s="26"/>
      <c r="G45" s="1">
        <v>14470.334999999999</v>
      </c>
      <c r="H45" s="1"/>
    </row>
    <row r="46" spans="1:8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4.3507238634620311</v>
      </c>
      <c r="H46" s="10">
        <f>H38/H36*100</f>
        <v>4.3555940423008446</v>
      </c>
    </row>
    <row r="49" spans="1:8" ht="18.75">
      <c r="A49" s="27" t="s">
        <v>80</v>
      </c>
      <c r="B49" s="27"/>
      <c r="C49" s="27"/>
      <c r="D49" s="27"/>
      <c r="E49" s="27"/>
      <c r="G49" s="27" t="s">
        <v>81</v>
      </c>
      <c r="H49" s="27"/>
    </row>
  </sheetData>
  <mergeCells count="48">
    <mergeCell ref="G49:H49"/>
    <mergeCell ref="A49:E49"/>
    <mergeCell ref="G1:H1"/>
    <mergeCell ref="F2:H2"/>
    <mergeCell ref="F3:H3"/>
    <mergeCell ref="G7:H7"/>
    <mergeCell ref="B12:F12"/>
    <mergeCell ref="B13:F13"/>
    <mergeCell ref="B14:F14"/>
    <mergeCell ref="B15:F15"/>
    <mergeCell ref="B20:F20"/>
    <mergeCell ref="B17:F17"/>
    <mergeCell ref="B9:F9"/>
    <mergeCell ref="A7:A8"/>
    <mergeCell ref="B7:F8"/>
    <mergeCell ref="B16:F16"/>
    <mergeCell ref="B45:F45"/>
    <mergeCell ref="B46:F46"/>
    <mergeCell ref="B21:F21"/>
    <mergeCell ref="B10:F10"/>
    <mergeCell ref="B11:F1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31:F31"/>
    <mergeCell ref="A4:H4"/>
    <mergeCell ref="A5:H5"/>
    <mergeCell ref="B44:F44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18:F18"/>
    <mergeCell ref="B19:F19"/>
  </mergeCells>
  <pageMargins left="0.7" right="0.7" top="0.75" bottom="0.27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topLeftCell="A28" workbookViewId="0">
      <selection activeCell="G48" sqref="G48:H48"/>
    </sheetView>
  </sheetViews>
  <sheetFormatPr defaultRowHeight="15"/>
  <cols>
    <col min="1" max="1" width="6.28515625" customWidth="1"/>
    <col min="6" max="6" width="19.7109375" customWidth="1"/>
    <col min="7" max="7" width="12.85546875" customWidth="1"/>
    <col min="8" max="8" width="11.85546875" customWidth="1"/>
  </cols>
  <sheetData>
    <row r="1" spans="1:9">
      <c r="G1" s="13" t="s">
        <v>84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2"/>
      <c r="B4" s="12"/>
      <c r="C4" s="12"/>
      <c r="D4" s="12"/>
      <c r="E4" s="12"/>
      <c r="F4" s="12"/>
      <c r="G4" s="12"/>
      <c r="H4" s="12"/>
      <c r="I4" s="8"/>
    </row>
    <row r="5" spans="1:9">
      <c r="A5" s="13" t="s">
        <v>69</v>
      </c>
      <c r="B5" s="13"/>
      <c r="C5" s="13"/>
      <c r="D5" s="13"/>
      <c r="E5" s="13"/>
      <c r="F5" s="13"/>
      <c r="G5" s="13"/>
      <c r="H5" s="13"/>
      <c r="I5" s="8"/>
    </row>
    <row r="6" spans="1:9">
      <c r="H6" t="s">
        <v>0</v>
      </c>
    </row>
    <row r="7" spans="1:9" ht="35.25" customHeight="1">
      <c r="A7" s="16" t="s">
        <v>1</v>
      </c>
      <c r="B7" s="18" t="s">
        <v>2</v>
      </c>
      <c r="C7" s="19"/>
      <c r="D7" s="19"/>
      <c r="E7" s="19"/>
      <c r="F7" s="20"/>
      <c r="G7" s="24" t="s">
        <v>64</v>
      </c>
      <c r="H7" s="25"/>
    </row>
    <row r="8" spans="1:9" ht="29.25" customHeight="1">
      <c r="A8" s="17"/>
      <c r="B8" s="21"/>
      <c r="C8" s="22"/>
      <c r="D8" s="22"/>
      <c r="E8" s="22"/>
      <c r="F8" s="23"/>
      <c r="G8" s="2" t="s">
        <v>3</v>
      </c>
      <c r="H8" s="3" t="s">
        <v>4</v>
      </c>
    </row>
    <row r="9" spans="1:9">
      <c r="A9" s="4">
        <v>1</v>
      </c>
      <c r="B9" s="15">
        <v>2</v>
      </c>
      <c r="C9" s="15"/>
      <c r="D9" s="15"/>
      <c r="E9" s="15"/>
      <c r="F9" s="15"/>
      <c r="G9" s="3">
        <v>3</v>
      </c>
      <c r="H9" s="3">
        <v>4</v>
      </c>
    </row>
    <row r="10" spans="1:9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275.70400000000001</v>
      </c>
      <c r="H10" s="5">
        <f>H11+H21+H22+H26</f>
        <v>19.059999999999999</v>
      </c>
    </row>
    <row r="11" spans="1:9">
      <c r="A11" s="4" t="s">
        <v>39</v>
      </c>
      <c r="B11" s="26" t="s">
        <v>6</v>
      </c>
      <c r="C11" s="26"/>
      <c r="D11" s="26"/>
      <c r="E11" s="26"/>
      <c r="F11" s="26"/>
      <c r="G11" s="6">
        <f>G12+G13+G19+G20</f>
        <v>6.38</v>
      </c>
      <c r="H11" s="5">
        <f>H12+H13+H19+H20</f>
        <v>0.44</v>
      </c>
    </row>
    <row r="12" spans="1:9" ht="15.75" customHeight="1">
      <c r="A12" s="4" t="s">
        <v>40</v>
      </c>
      <c r="B12" s="14" t="s">
        <v>7</v>
      </c>
      <c r="C12" s="14"/>
      <c r="D12" s="14"/>
      <c r="E12" s="14"/>
      <c r="F12" s="14"/>
      <c r="G12" s="1"/>
      <c r="H12" s="1"/>
    </row>
    <row r="13" spans="1:9">
      <c r="A13" s="4" t="s">
        <v>41</v>
      </c>
      <c r="B13" s="14" t="s">
        <v>8</v>
      </c>
      <c r="C13" s="14"/>
      <c r="D13" s="14"/>
      <c r="E13" s="14"/>
      <c r="F13" s="14"/>
      <c r="G13" s="6"/>
      <c r="H13" s="6"/>
    </row>
    <row r="14" spans="1:9" ht="17.25" customHeight="1">
      <c r="A14" s="4" t="s">
        <v>42</v>
      </c>
      <c r="B14" s="14" t="s">
        <v>9</v>
      </c>
      <c r="C14" s="14"/>
      <c r="D14" s="14"/>
      <c r="E14" s="14"/>
      <c r="F14" s="14"/>
      <c r="G14" s="1"/>
      <c r="H14" s="1"/>
    </row>
    <row r="15" spans="1:9" ht="13.5" customHeight="1">
      <c r="A15" s="4" t="s">
        <v>10</v>
      </c>
      <c r="B15" s="14" t="s">
        <v>11</v>
      </c>
      <c r="C15" s="14"/>
      <c r="D15" s="14"/>
      <c r="E15" s="14"/>
      <c r="F15" s="14"/>
      <c r="G15" s="1"/>
      <c r="H15" s="1"/>
    </row>
    <row r="16" spans="1:9">
      <c r="A16" s="4" t="s">
        <v>43</v>
      </c>
      <c r="B16" s="14" t="s">
        <v>62</v>
      </c>
      <c r="C16" s="14"/>
      <c r="D16" s="14"/>
      <c r="E16" s="14"/>
      <c r="F16" s="14"/>
      <c r="G16" s="1"/>
      <c r="H16" s="1"/>
    </row>
    <row r="17" spans="1:8" ht="14.25" customHeight="1">
      <c r="A17" s="4" t="s">
        <v>12</v>
      </c>
      <c r="B17" s="14" t="s">
        <v>13</v>
      </c>
      <c r="C17" s="14"/>
      <c r="D17" s="14"/>
      <c r="E17" s="14"/>
      <c r="F17" s="14"/>
      <c r="G17" s="1"/>
      <c r="H17" s="1"/>
    </row>
    <row r="18" spans="1:8" ht="12.75" customHeight="1">
      <c r="A18" s="4" t="s">
        <v>44</v>
      </c>
      <c r="B18" s="14" t="s">
        <v>14</v>
      </c>
      <c r="C18" s="14"/>
      <c r="D18" s="14"/>
      <c r="E18" s="14"/>
      <c r="F18" s="14"/>
      <c r="G18" s="1"/>
      <c r="H18" s="1"/>
    </row>
    <row r="19" spans="1:8" ht="17.25" customHeight="1">
      <c r="A19" s="4" t="s">
        <v>45</v>
      </c>
      <c r="B19" s="14" t="s">
        <v>15</v>
      </c>
      <c r="C19" s="14"/>
      <c r="D19" s="14"/>
      <c r="E19" s="14"/>
      <c r="F19" s="14"/>
      <c r="G19" s="1">
        <v>0</v>
      </c>
      <c r="H19" s="1">
        <v>0</v>
      </c>
    </row>
    <row r="20" spans="1:8" ht="19.5" customHeight="1">
      <c r="A20" s="4" t="s">
        <v>46</v>
      </c>
      <c r="B20" s="14" t="s">
        <v>16</v>
      </c>
      <c r="C20" s="14"/>
      <c r="D20" s="14"/>
      <c r="E20" s="14"/>
      <c r="F20" s="14"/>
      <c r="G20" s="1">
        <v>6.38</v>
      </c>
      <c r="H20" s="5">
        <v>0.44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208.40799999999999</v>
      </c>
      <c r="H21" s="5">
        <v>14.4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47.673000000000002</v>
      </c>
      <c r="H22" s="5">
        <f>H23+H24+H25</f>
        <v>3.29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v>1.482</v>
      </c>
      <c r="H23" s="5">
        <v>0.1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6">
        <v>45.85</v>
      </c>
      <c r="H24" s="5">
        <v>3.17</v>
      </c>
    </row>
    <row r="25" spans="1:8">
      <c r="A25" s="4" t="s">
        <v>51</v>
      </c>
      <c r="B25" s="14" t="s">
        <v>21</v>
      </c>
      <c r="C25" s="14"/>
      <c r="D25" s="14"/>
      <c r="E25" s="14"/>
      <c r="F25" s="14"/>
      <c r="G25" s="6">
        <v>0.34100000000000003</v>
      </c>
      <c r="H25" s="5">
        <v>0.02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13.242999999999999</v>
      </c>
      <c r="H26" s="5">
        <f>H27+H28+H29</f>
        <v>0.92999999999999994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v>6.1769999999999996</v>
      </c>
      <c r="H27" s="5">
        <v>0.42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1.359</v>
      </c>
      <c r="H28" s="5">
        <v>0.09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1">
        <v>5.7069999999999999</v>
      </c>
      <c r="H29" s="5">
        <v>0.42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6">
        <f>G31+G32+G33</f>
        <v>17.316000000000003</v>
      </c>
      <c r="H30" s="5">
        <f>H31+H32+H33</f>
        <v>1.2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v>11.411</v>
      </c>
      <c r="H31" s="5">
        <v>0.79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v>2.5110000000000001</v>
      </c>
      <c r="H32" s="5">
        <v>0.18</v>
      </c>
    </row>
    <row r="33" spans="1:9">
      <c r="A33" s="4" t="s">
        <v>26</v>
      </c>
      <c r="B33" s="14" t="s">
        <v>23</v>
      </c>
      <c r="C33" s="14"/>
      <c r="D33" s="14"/>
      <c r="E33" s="14"/>
      <c r="F33" s="14"/>
      <c r="G33" s="1">
        <v>3.3940000000000001</v>
      </c>
      <c r="H33" s="5">
        <v>0.23</v>
      </c>
    </row>
    <row r="34" spans="1:9">
      <c r="A34" s="4">
        <v>3</v>
      </c>
      <c r="B34" s="14" t="s">
        <v>27</v>
      </c>
      <c r="C34" s="14"/>
      <c r="D34" s="14"/>
      <c r="E34" s="14"/>
      <c r="F34" s="14"/>
      <c r="G34" s="1">
        <v>0</v>
      </c>
      <c r="H34" s="1">
        <v>0</v>
      </c>
    </row>
    <row r="35" spans="1:9">
      <c r="A35" s="4">
        <v>4</v>
      </c>
      <c r="B35" s="14" t="s">
        <v>28</v>
      </c>
      <c r="C35" s="14"/>
      <c r="D35" s="14"/>
      <c r="E35" s="14"/>
      <c r="F35" s="14"/>
      <c r="G35" s="1">
        <v>0</v>
      </c>
      <c r="H35" s="1">
        <v>0</v>
      </c>
    </row>
    <row r="36" spans="1:9">
      <c r="A36" s="4">
        <v>5</v>
      </c>
      <c r="B36" s="26" t="s">
        <v>29</v>
      </c>
      <c r="C36" s="26"/>
      <c r="D36" s="26"/>
      <c r="E36" s="26"/>
      <c r="F36" s="26"/>
      <c r="G36" s="6">
        <f>G30+G10</f>
        <v>293.02</v>
      </c>
      <c r="H36" s="5">
        <f>H30+H10</f>
        <v>20.259999999999998</v>
      </c>
    </row>
    <row r="37" spans="1:9">
      <c r="A37" s="4">
        <v>6</v>
      </c>
      <c r="B37" s="14" t="s">
        <v>30</v>
      </c>
      <c r="C37" s="14"/>
      <c r="D37" s="14"/>
      <c r="E37" s="14"/>
      <c r="F37" s="14"/>
      <c r="G37" s="1">
        <v>0</v>
      </c>
      <c r="H37" s="1">
        <v>0</v>
      </c>
    </row>
    <row r="38" spans="1:9">
      <c r="A38" s="4">
        <v>7</v>
      </c>
      <c r="B38" s="26" t="s">
        <v>31</v>
      </c>
      <c r="C38" s="26"/>
      <c r="D38" s="26"/>
      <c r="E38" s="26"/>
      <c r="F38" s="26"/>
      <c r="G38" s="1">
        <f>G39+G41+G42</f>
        <v>12.448</v>
      </c>
      <c r="H38" s="5">
        <v>0.85</v>
      </c>
    </row>
    <row r="39" spans="1:9">
      <c r="A39" s="4" t="s">
        <v>58</v>
      </c>
      <c r="B39" s="14" t="s">
        <v>32</v>
      </c>
      <c r="C39" s="14"/>
      <c r="D39" s="14"/>
      <c r="E39" s="14"/>
      <c r="F39" s="14"/>
      <c r="G39" s="1">
        <v>2.2410000000000001</v>
      </c>
      <c r="H39" s="5">
        <v>0.15</v>
      </c>
    </row>
    <row r="40" spans="1:9">
      <c r="A40" s="4" t="s">
        <v>59</v>
      </c>
      <c r="B40" s="14" t="s">
        <v>33</v>
      </c>
      <c r="C40" s="14"/>
      <c r="D40" s="14"/>
      <c r="E40" s="14"/>
      <c r="F40" s="14"/>
      <c r="G40" s="1"/>
      <c r="H40" s="5"/>
    </row>
    <row r="41" spans="1:9">
      <c r="A41" s="4" t="s">
        <v>60</v>
      </c>
      <c r="B41" s="14" t="s">
        <v>34</v>
      </c>
      <c r="C41" s="14"/>
      <c r="D41" s="14"/>
      <c r="E41" s="14"/>
      <c r="F41" s="14"/>
      <c r="G41" s="1">
        <v>4.524</v>
      </c>
      <c r="H41" s="5">
        <v>0.31</v>
      </c>
    </row>
    <row r="42" spans="1:9" ht="19.5" customHeight="1">
      <c r="A42" s="4" t="s">
        <v>61</v>
      </c>
      <c r="B42" s="14" t="s">
        <v>35</v>
      </c>
      <c r="C42" s="14"/>
      <c r="D42" s="14"/>
      <c r="E42" s="14"/>
      <c r="F42" s="14"/>
      <c r="G42" s="1">
        <v>5.6829999999999998</v>
      </c>
      <c r="H42" s="5">
        <v>0.39</v>
      </c>
    </row>
    <row r="43" spans="1:9">
      <c r="A43" s="4">
        <v>8</v>
      </c>
      <c r="B43" s="14" t="s">
        <v>36</v>
      </c>
      <c r="C43" s="14"/>
      <c r="D43" s="14"/>
      <c r="E43" s="14"/>
      <c r="F43" s="14"/>
      <c r="G43" s="6">
        <f>G38+G36</f>
        <v>305.46799999999996</v>
      </c>
      <c r="H43" s="5">
        <f>H38+H36</f>
        <v>21.11</v>
      </c>
      <c r="I43" s="9"/>
    </row>
    <row r="44" spans="1:9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21.11</v>
      </c>
    </row>
    <row r="45" spans="1:9" ht="15.75" customHeight="1">
      <c r="A45" s="4" t="s">
        <v>74</v>
      </c>
      <c r="B45" s="26" t="s">
        <v>37</v>
      </c>
      <c r="C45" s="26"/>
      <c r="D45" s="26"/>
      <c r="E45" s="26"/>
      <c r="F45" s="26"/>
      <c r="G45" s="1">
        <v>14470.334999999999</v>
      </c>
      <c r="H45" s="1"/>
    </row>
    <row r="46" spans="1:9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4.2481741860623856</v>
      </c>
      <c r="H46" s="10">
        <f>H38/H36*100</f>
        <v>4.1954590325765064</v>
      </c>
    </row>
    <row r="48" spans="1:9" ht="18.75">
      <c r="A48" s="27" t="s">
        <v>80</v>
      </c>
      <c r="B48" s="27"/>
      <c r="C48" s="27"/>
      <c r="D48" s="27"/>
      <c r="E48" s="27"/>
      <c r="G48" s="27" t="s">
        <v>81</v>
      </c>
      <c r="H48" s="27"/>
    </row>
  </sheetData>
  <mergeCells count="48">
    <mergeCell ref="G1:H1"/>
    <mergeCell ref="F2:H2"/>
    <mergeCell ref="F3:H3"/>
    <mergeCell ref="A48:E48"/>
    <mergeCell ref="G48:H48"/>
    <mergeCell ref="G7:H7"/>
    <mergeCell ref="B12:F12"/>
    <mergeCell ref="B13:F13"/>
    <mergeCell ref="B14:F14"/>
    <mergeCell ref="B15:F15"/>
    <mergeCell ref="B20:F20"/>
    <mergeCell ref="B17:F17"/>
    <mergeCell ref="B9:F9"/>
    <mergeCell ref="A7:A8"/>
    <mergeCell ref="B7:F8"/>
    <mergeCell ref="B16:F16"/>
    <mergeCell ref="B45:F45"/>
    <mergeCell ref="B46:F46"/>
    <mergeCell ref="B21:F21"/>
    <mergeCell ref="B10:F10"/>
    <mergeCell ref="B11:F1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31:F31"/>
    <mergeCell ref="A4:H4"/>
    <mergeCell ref="A5:H5"/>
    <mergeCell ref="B44:F44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18:F18"/>
    <mergeCell ref="B19:F19"/>
  </mergeCells>
  <pageMargins left="0.7" right="0.7" top="0.75" bottom="0.31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9"/>
  <sheetViews>
    <sheetView topLeftCell="A34" workbookViewId="0">
      <selection activeCell="A49" sqref="A49:E49"/>
    </sheetView>
  </sheetViews>
  <sheetFormatPr defaultRowHeight="15"/>
  <cols>
    <col min="1" max="1" width="6.5703125" customWidth="1"/>
    <col min="6" max="6" width="23" customWidth="1"/>
    <col min="7" max="7" width="10.85546875" customWidth="1"/>
    <col min="8" max="8" width="9.28515625" customWidth="1"/>
  </cols>
  <sheetData>
    <row r="1" spans="1:8">
      <c r="G1" s="13" t="s">
        <v>85</v>
      </c>
      <c r="H1" s="13"/>
    </row>
    <row r="2" spans="1:8">
      <c r="F2" s="13" t="s">
        <v>78</v>
      </c>
      <c r="G2" s="13"/>
      <c r="H2" s="13"/>
    </row>
    <row r="3" spans="1:8">
      <c r="F3" s="13" t="s">
        <v>79</v>
      </c>
      <c r="G3" s="13"/>
      <c r="H3" s="13"/>
    </row>
    <row r="4" spans="1:8">
      <c r="A4" s="12"/>
      <c r="B4" s="12"/>
      <c r="C4" s="12"/>
      <c r="D4" s="12"/>
      <c r="E4" s="12"/>
      <c r="F4" s="12"/>
      <c r="G4" s="12"/>
      <c r="H4" s="12"/>
    </row>
    <row r="5" spans="1:8">
      <c r="A5" s="13" t="s">
        <v>66</v>
      </c>
      <c r="B5" s="13"/>
      <c r="C5" s="13"/>
      <c r="D5" s="13"/>
      <c r="E5" s="13"/>
      <c r="F5" s="13"/>
      <c r="G5" s="13"/>
      <c r="H5" s="13"/>
    </row>
    <row r="6" spans="1:8">
      <c r="H6" t="s">
        <v>0</v>
      </c>
    </row>
    <row r="7" spans="1:8" ht="27.75" customHeight="1">
      <c r="A7" s="16" t="s">
        <v>1</v>
      </c>
      <c r="B7" s="18" t="s">
        <v>2</v>
      </c>
      <c r="C7" s="19"/>
      <c r="D7" s="19"/>
      <c r="E7" s="19"/>
      <c r="F7" s="20"/>
      <c r="G7" s="24" t="s">
        <v>65</v>
      </c>
      <c r="H7" s="25"/>
    </row>
    <row r="8" spans="1:8" ht="29.25" customHeight="1">
      <c r="A8" s="17"/>
      <c r="B8" s="21"/>
      <c r="C8" s="22"/>
      <c r="D8" s="22"/>
      <c r="E8" s="22"/>
      <c r="F8" s="23"/>
      <c r="G8" s="2" t="s">
        <v>3</v>
      </c>
      <c r="H8" s="7" t="s">
        <v>4</v>
      </c>
    </row>
    <row r="9" spans="1:8">
      <c r="A9" s="4">
        <v>1</v>
      </c>
      <c r="B9" s="15">
        <v>2</v>
      </c>
      <c r="C9" s="15"/>
      <c r="D9" s="15"/>
      <c r="E9" s="15"/>
      <c r="F9" s="15"/>
      <c r="G9" s="7">
        <v>3</v>
      </c>
      <c r="H9" s="7">
        <v>4</v>
      </c>
    </row>
    <row r="10" spans="1:8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7661.4389999999994</v>
      </c>
      <c r="H10" s="5">
        <v>1919.66</v>
      </c>
    </row>
    <row r="11" spans="1:8">
      <c r="A11" s="4" t="s">
        <v>39</v>
      </c>
      <c r="B11" s="26" t="s">
        <v>6</v>
      </c>
      <c r="C11" s="26"/>
      <c r="D11" s="26"/>
      <c r="E11" s="26"/>
      <c r="F11" s="26"/>
      <c r="G11" s="6">
        <f>G12+G13+G14+G15+G16+G17+G18+G19+G20</f>
        <v>5982.4169999999995</v>
      </c>
      <c r="H11" s="5">
        <f>H12+H13+H14+H15+H16+H17+H18+H19+H20</f>
        <v>1497.3701508101833</v>
      </c>
    </row>
    <row r="12" spans="1:8" ht="27.75" customHeight="1">
      <c r="A12" s="4" t="s">
        <v>40</v>
      </c>
      <c r="B12" s="14" t="s">
        <v>7</v>
      </c>
      <c r="C12" s="14"/>
      <c r="D12" s="14"/>
      <c r="E12" s="14"/>
      <c r="F12" s="14"/>
      <c r="G12" s="1">
        <f>'інші вироб.'!G12</f>
        <v>4995.5259999999998</v>
      </c>
      <c r="H12" s="5">
        <f>'інші вироб.'!H12</f>
        <v>1238.1600000000001</v>
      </c>
    </row>
    <row r="13" spans="1:8">
      <c r="A13" s="4" t="s">
        <v>41</v>
      </c>
      <c r="B13" s="14" t="s">
        <v>8</v>
      </c>
      <c r="C13" s="14"/>
      <c r="D13" s="14"/>
      <c r="E13" s="14"/>
      <c r="F13" s="14"/>
      <c r="G13" s="6">
        <f>'інші вироб.'!G13+'інші транспор.'!G13+'інші постач.'!G13</f>
        <v>422.858</v>
      </c>
      <c r="H13" s="5">
        <f>'інші вироб.'!H13+'інші транспор.'!H13+'інші постач.'!H13</f>
        <v>104.8</v>
      </c>
    </row>
    <row r="14" spans="1:8" ht="12.75" customHeight="1">
      <c r="A14" s="4" t="s">
        <v>42</v>
      </c>
      <c r="B14" s="14" t="s">
        <v>9</v>
      </c>
      <c r="C14" s="14"/>
      <c r="D14" s="14"/>
      <c r="E14" s="14"/>
      <c r="F14" s="14"/>
      <c r="G14" s="6">
        <f>'інші вироб.'!G14+'інші транспор.'!G14+'інші постач.'!G14</f>
        <v>0</v>
      </c>
      <c r="H14" s="1"/>
    </row>
    <row r="15" spans="1:8" ht="14.25" customHeight="1">
      <c r="A15" s="4" t="s">
        <v>10</v>
      </c>
      <c r="B15" s="14" t="s">
        <v>11</v>
      </c>
      <c r="C15" s="14"/>
      <c r="D15" s="14"/>
      <c r="E15" s="14"/>
      <c r="F15" s="14"/>
      <c r="G15" s="6">
        <f>'інші вироб.'!G15+'інші транспор.'!G15+'інші постач.'!G15</f>
        <v>0</v>
      </c>
      <c r="H15" s="1"/>
    </row>
    <row r="16" spans="1:8">
      <c r="A16" s="4" t="s">
        <v>43</v>
      </c>
      <c r="B16" s="14" t="s">
        <v>62</v>
      </c>
      <c r="C16" s="14"/>
      <c r="D16" s="14"/>
      <c r="E16" s="14"/>
      <c r="F16" s="14"/>
      <c r="G16" s="6">
        <f>'інші вироб.'!G16+'інші транспор.'!G16+'інші постач.'!G16</f>
        <v>0</v>
      </c>
      <c r="H16" s="1"/>
    </row>
    <row r="17" spans="1:8" ht="16.5" customHeight="1">
      <c r="A17" s="4" t="s">
        <v>12</v>
      </c>
      <c r="B17" s="14" t="s">
        <v>13</v>
      </c>
      <c r="C17" s="14"/>
      <c r="D17" s="14"/>
      <c r="E17" s="14"/>
      <c r="F17" s="14"/>
      <c r="G17" s="6">
        <f>'інші вироб.'!G17+'інші транспор.'!G17+'інші постач.'!G17</f>
        <v>0</v>
      </c>
      <c r="H17" s="1"/>
    </row>
    <row r="18" spans="1:8" ht="16.5" customHeight="1">
      <c r="A18" s="4" t="s">
        <v>44</v>
      </c>
      <c r="B18" s="14" t="s">
        <v>72</v>
      </c>
      <c r="C18" s="14"/>
      <c r="D18" s="14"/>
      <c r="E18" s="14"/>
      <c r="F18" s="14"/>
      <c r="G18" s="6">
        <f>'інші транспор.'!G19</f>
        <v>497.86900000000003</v>
      </c>
      <c r="H18" s="5">
        <v>137.24</v>
      </c>
    </row>
    <row r="19" spans="1:8" ht="12.75" customHeight="1">
      <c r="A19" s="4" t="s">
        <v>45</v>
      </c>
      <c r="B19" s="14" t="s">
        <v>15</v>
      </c>
      <c r="C19" s="14"/>
      <c r="D19" s="14"/>
      <c r="E19" s="14"/>
      <c r="F19" s="14"/>
      <c r="G19" s="6">
        <f>'інші вироб.'!G19+'інші постач.'!G19</f>
        <v>15.583</v>
      </c>
      <c r="H19" s="5">
        <f>'інші вироб.'!H19+'інші постач.'!H19</f>
        <v>3.8623034179761806</v>
      </c>
    </row>
    <row r="20" spans="1:8" ht="15" customHeight="1">
      <c r="A20" s="4" t="s">
        <v>46</v>
      </c>
      <c r="B20" s="14" t="s">
        <v>16</v>
      </c>
      <c r="C20" s="14"/>
      <c r="D20" s="14"/>
      <c r="E20" s="14"/>
      <c r="F20" s="14"/>
      <c r="G20" s="6">
        <f>'інші вироб.'!G20+'інші транспор.'!G20+'інші постач.'!G20</f>
        <v>50.580999999999996</v>
      </c>
      <c r="H20" s="5">
        <f>'інші вироб.'!H20+'інші транспор.'!H20+'інші постач.'!H20</f>
        <v>13.307847392207135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1165.4169999999999</v>
      </c>
      <c r="H21" s="5">
        <f>'інші вироб.'!H21+'інші транспор.'!H21+'інші постач.'!H21</f>
        <v>293.33973225888872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271.279</v>
      </c>
      <c r="H22" s="5">
        <f t="shared" ref="H22" si="0">H23+H24+H25</f>
        <v>68.545954921317545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f>'інші вироб.'!G23+'інші транспор.'!G23+'інші постач.'!G23</f>
        <v>14.800999999999998</v>
      </c>
      <c r="H23" s="5">
        <f>'інші вироб.'!H23+'інші транспор.'!H23+'інші постач.'!H23</f>
        <v>4.0006321204424387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1">
        <f>'інші вироб.'!G24+'інші транспор.'!G24+'інші постач.'!G24</f>
        <v>256.392</v>
      </c>
      <c r="H24" s="5">
        <f>'інші вироб.'!H24+'інші транспор.'!H24+'інші постач.'!H24</f>
        <v>64.525322800875117</v>
      </c>
    </row>
    <row r="25" spans="1:8">
      <c r="A25" s="4" t="s">
        <v>51</v>
      </c>
      <c r="B25" s="14" t="s">
        <v>21</v>
      </c>
      <c r="C25" s="14"/>
      <c r="D25" s="14"/>
      <c r="E25" s="14"/>
      <c r="F25" s="14"/>
      <c r="G25" s="1">
        <f>'інші вироб.'!G25+'інші транспор.'!G25+'інші постач.'!G25</f>
        <v>8.5999999999999993E-2</v>
      </c>
      <c r="H25" s="5">
        <f>'інші вироб.'!H25+'інші транспор.'!H25+'інші постач.'!H25</f>
        <v>0.02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242.32599999999999</v>
      </c>
      <c r="H26" s="5">
        <f>H27+H28+H29</f>
        <v>60.400000000000006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f>'інші вироб.'!G27+'інші транспор.'!G27+'інші постач.'!G27</f>
        <v>113.027</v>
      </c>
      <c r="H27" s="5">
        <f>'інші вироб.'!H27+'інші транспор.'!H27+'інші постач.'!H27</f>
        <v>28.180000000000003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24.864999999999998</v>
      </c>
      <c r="H28" s="5">
        <v>6.19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6">
        <f>'інші вироб.'!G29+'інші транспор.'!G29+'інші постач.'!G29</f>
        <v>104.434</v>
      </c>
      <c r="H29" s="5">
        <f>'інші вироб.'!H29+'інші транспор.'!H29+'інші постач.'!H29</f>
        <v>26.030000000000005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6">
        <f>G31+G32+G33</f>
        <v>317.02299999999997</v>
      </c>
      <c r="H30" s="5">
        <f>H31+H32+H33</f>
        <v>78.982018635295105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f>'інші вироб.'!G31+'інші транспор.'!G31+'інші постач.'!G31</f>
        <v>208.97399999999999</v>
      </c>
      <c r="H31" s="5">
        <v>52.05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f>'інші вироб.'!G32+'інші транспор.'!G32+'інші постач.'!G32</f>
        <v>45.940999999999995</v>
      </c>
      <c r="H32" s="5">
        <f>'інші вироб.'!H32+'інші транспор.'!H32+'інші постач.'!H32</f>
        <v>11.462018635295102</v>
      </c>
    </row>
    <row r="33" spans="1:9">
      <c r="A33" s="4" t="s">
        <v>26</v>
      </c>
      <c r="B33" s="14" t="s">
        <v>23</v>
      </c>
      <c r="C33" s="14"/>
      <c r="D33" s="14"/>
      <c r="E33" s="14"/>
      <c r="F33" s="14"/>
      <c r="G33" s="6">
        <f>'інші вироб.'!G33+'інші транспор.'!G33+'інші постач.'!G33</f>
        <v>62.107999999999997</v>
      </c>
      <c r="H33" s="5">
        <v>15.47</v>
      </c>
    </row>
    <row r="34" spans="1:9">
      <c r="A34" s="4">
        <v>3</v>
      </c>
      <c r="B34" s="14" t="s">
        <v>27</v>
      </c>
      <c r="C34" s="14"/>
      <c r="D34" s="14"/>
      <c r="E34" s="14"/>
      <c r="F34" s="14"/>
      <c r="G34" s="6">
        <f>'інші вироб.'!G34+'інші транспор.'!G34+'інші постач.'!G34</f>
        <v>0</v>
      </c>
      <c r="H34" s="5">
        <f>'бюджет вироб.'!H33+'бюджет трансп.'!H34+'бюджет пост.'!H34</f>
        <v>0</v>
      </c>
    </row>
    <row r="35" spans="1:9">
      <c r="A35" s="4">
        <v>4</v>
      </c>
      <c r="B35" s="14" t="s">
        <v>28</v>
      </c>
      <c r="C35" s="14"/>
      <c r="D35" s="14"/>
      <c r="E35" s="14"/>
      <c r="F35" s="14"/>
      <c r="G35" s="6"/>
      <c r="H35" s="5"/>
    </row>
    <row r="36" spans="1:9">
      <c r="A36" s="4">
        <v>5</v>
      </c>
      <c r="B36" s="26" t="s">
        <v>29</v>
      </c>
      <c r="C36" s="26"/>
      <c r="D36" s="26"/>
      <c r="E36" s="26"/>
      <c r="F36" s="26"/>
      <c r="G36" s="6">
        <f>G30+G10</f>
        <v>7978.4619999999995</v>
      </c>
      <c r="H36" s="5">
        <f>H30+H10</f>
        <v>1998.6420186352952</v>
      </c>
    </row>
    <row r="37" spans="1:9" ht="9.75" customHeight="1">
      <c r="A37" s="4">
        <v>6</v>
      </c>
      <c r="B37" s="14" t="s">
        <v>30</v>
      </c>
      <c r="C37" s="14"/>
      <c r="D37" s="14"/>
      <c r="E37" s="14"/>
      <c r="F37" s="14"/>
      <c r="G37" s="1"/>
      <c r="H37" s="1"/>
    </row>
    <row r="38" spans="1:9">
      <c r="A38" s="4">
        <v>7</v>
      </c>
      <c r="B38" s="26" t="s">
        <v>31</v>
      </c>
      <c r="C38" s="26"/>
      <c r="D38" s="26"/>
      <c r="E38" s="26"/>
      <c r="F38" s="26"/>
      <c r="G38" s="1">
        <f>G39+G40+G41+G42</f>
        <v>249.154</v>
      </c>
      <c r="H38" s="5">
        <f>H39+H41+H42</f>
        <v>62.671526329365562</v>
      </c>
    </row>
    <row r="39" spans="1:9">
      <c r="A39" s="4" t="s">
        <v>58</v>
      </c>
      <c r="B39" s="14" t="s">
        <v>32</v>
      </c>
      <c r="C39" s="14"/>
      <c r="D39" s="14"/>
      <c r="E39" s="14"/>
      <c r="F39" s="14"/>
      <c r="G39" s="1">
        <f>'інші вироб.'!G39+'інші транспор.'!G39+'інші постач.'!G39</f>
        <v>44.516999999999996</v>
      </c>
      <c r="H39" s="5">
        <f>'інші вироб.'!H39+'інші транспор.'!H39+'інші постач.'!H39</f>
        <v>11.198889585935829</v>
      </c>
    </row>
    <row r="40" spans="1:9">
      <c r="A40" s="4" t="s">
        <v>59</v>
      </c>
      <c r="B40" s="14" t="s">
        <v>33</v>
      </c>
      <c r="C40" s="14"/>
      <c r="D40" s="14"/>
      <c r="E40" s="14"/>
      <c r="F40" s="14"/>
      <c r="G40" s="1"/>
      <c r="H40" s="5"/>
    </row>
    <row r="41" spans="1:9">
      <c r="A41" s="4" t="s">
        <v>60</v>
      </c>
      <c r="B41" s="14" t="s">
        <v>34</v>
      </c>
      <c r="C41" s="14"/>
      <c r="D41" s="14"/>
      <c r="E41" s="14"/>
      <c r="F41" s="14"/>
      <c r="G41" s="1">
        <f>'інші вироб.'!G41+'інші транспор.'!G41+'інші постач.'!G41</f>
        <v>90.701999999999998</v>
      </c>
      <c r="H41" s="5">
        <f>'інші вироб.'!H41+'інші транспор.'!H41+'інші постач.'!H41</f>
        <v>22.81439231802214</v>
      </c>
    </row>
    <row r="42" spans="1:9">
      <c r="A42" s="4" t="s">
        <v>61</v>
      </c>
      <c r="B42" s="14" t="s">
        <v>35</v>
      </c>
      <c r="C42" s="14"/>
      <c r="D42" s="14"/>
      <c r="E42" s="14"/>
      <c r="F42" s="14"/>
      <c r="G42" s="1">
        <f>'інші вироб.'!G42+'інші транспор.'!G42+'інші постач.'!G42</f>
        <v>113.93499999999999</v>
      </c>
      <c r="H42" s="5">
        <f>'інші вироб.'!H42+'інші транспор.'!H42+'інші постач.'!H42</f>
        <v>28.658244425407599</v>
      </c>
    </row>
    <row r="43" spans="1:9">
      <c r="A43" s="4">
        <v>8</v>
      </c>
      <c r="B43" s="26" t="s">
        <v>36</v>
      </c>
      <c r="C43" s="26"/>
      <c r="D43" s="26"/>
      <c r="E43" s="26"/>
      <c r="F43" s="26"/>
      <c r="G43" s="6">
        <f>G38+G36</f>
        <v>8227.616</v>
      </c>
      <c r="H43" s="5">
        <f>H38+H36</f>
        <v>2061.3135449646607</v>
      </c>
      <c r="I43" s="11"/>
    </row>
    <row r="44" spans="1:9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2061.3135449646607</v>
      </c>
    </row>
    <row r="45" spans="1:9" ht="14.25" customHeight="1">
      <c r="A45" s="4" t="s">
        <v>74</v>
      </c>
      <c r="B45" s="26" t="s">
        <v>37</v>
      </c>
      <c r="C45" s="26"/>
      <c r="D45" s="26"/>
      <c r="E45" s="26"/>
      <c r="F45" s="26"/>
      <c r="G45" s="1">
        <v>3628.1689999999999</v>
      </c>
      <c r="H45" s="1"/>
    </row>
    <row r="46" spans="1:9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3.122832445651806</v>
      </c>
      <c r="H46" s="10">
        <f>H38/H36*100</f>
        <v>3.1357054312386912</v>
      </c>
    </row>
    <row r="49" spans="1:8" ht="18.75">
      <c r="A49" s="27" t="s">
        <v>80</v>
      </c>
      <c r="B49" s="27"/>
      <c r="C49" s="27"/>
      <c r="D49" s="27"/>
      <c r="E49" s="27"/>
      <c r="G49" s="27" t="s">
        <v>81</v>
      </c>
      <c r="H49" s="27"/>
    </row>
  </sheetData>
  <mergeCells count="48">
    <mergeCell ref="A49:E49"/>
    <mergeCell ref="G49:H49"/>
    <mergeCell ref="G1:H1"/>
    <mergeCell ref="F2:H2"/>
    <mergeCell ref="F3:H3"/>
    <mergeCell ref="B20:F20"/>
    <mergeCell ref="B15:F15"/>
    <mergeCell ref="B16:F16"/>
    <mergeCell ref="B17:F17"/>
    <mergeCell ref="B18:F18"/>
    <mergeCell ref="B19:F19"/>
    <mergeCell ref="A4:H4"/>
    <mergeCell ref="B34:F34"/>
    <mergeCell ref="B35:F35"/>
    <mergeCell ref="B36:F36"/>
    <mergeCell ref="B37:F37"/>
    <mergeCell ref="B31:F31"/>
    <mergeCell ref="B32:F32"/>
    <mergeCell ref="A7:A8"/>
    <mergeCell ref="B7:F8"/>
    <mergeCell ref="G7:H7"/>
    <mergeCell ref="B21:F21"/>
    <mergeCell ref="B10:F10"/>
    <mergeCell ref="B11:F11"/>
    <mergeCell ref="B12:F12"/>
    <mergeCell ref="B13:F13"/>
    <mergeCell ref="B14:F14"/>
    <mergeCell ref="B38:F38"/>
    <mergeCell ref="B39:F39"/>
    <mergeCell ref="B40:F40"/>
    <mergeCell ref="B41:F41"/>
    <mergeCell ref="B42:F42"/>
    <mergeCell ref="B43:F43"/>
    <mergeCell ref="B28:F28"/>
    <mergeCell ref="A5:H5"/>
    <mergeCell ref="B45:F45"/>
    <mergeCell ref="B46:F46"/>
    <mergeCell ref="B44:F44"/>
    <mergeCell ref="B9:F9"/>
    <mergeCell ref="B33:F33"/>
    <mergeCell ref="B22:F22"/>
    <mergeCell ref="B23:F23"/>
    <mergeCell ref="B24:F24"/>
    <mergeCell ref="B25:F25"/>
    <mergeCell ref="B26:F26"/>
    <mergeCell ref="B27:F27"/>
    <mergeCell ref="B29:F29"/>
    <mergeCell ref="B30:F30"/>
  </mergeCells>
  <pageMargins left="0.7" right="0.7" top="0.75" bottom="0.28000000000000003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8"/>
  <sheetViews>
    <sheetView topLeftCell="A40" workbookViewId="0">
      <selection activeCell="A48" sqref="A48:E48"/>
    </sheetView>
  </sheetViews>
  <sheetFormatPr defaultRowHeight="15"/>
  <cols>
    <col min="1" max="1" width="6" customWidth="1"/>
    <col min="6" max="6" width="19.28515625" customWidth="1"/>
    <col min="7" max="7" width="11.85546875" customWidth="1"/>
    <col min="8" max="8" width="10.5703125" customWidth="1"/>
  </cols>
  <sheetData>
    <row r="1" spans="1:9">
      <c r="G1" s="13" t="s">
        <v>86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2"/>
      <c r="B4" s="12"/>
      <c r="C4" s="12"/>
      <c r="D4" s="12"/>
      <c r="E4" s="12"/>
      <c r="F4" s="12"/>
      <c r="G4" s="12"/>
      <c r="H4" s="12"/>
      <c r="I4" s="8"/>
    </row>
    <row r="5" spans="1:9">
      <c r="A5" s="13" t="s">
        <v>67</v>
      </c>
      <c r="B5" s="13"/>
      <c r="C5" s="13"/>
      <c r="D5" s="13"/>
      <c r="E5" s="13"/>
      <c r="F5" s="13"/>
      <c r="G5" s="13"/>
      <c r="H5" s="13"/>
    </row>
    <row r="6" spans="1:9">
      <c r="H6" t="s">
        <v>0</v>
      </c>
    </row>
    <row r="7" spans="1:9" ht="27.75" customHeight="1">
      <c r="A7" s="16" t="s">
        <v>1</v>
      </c>
      <c r="B7" s="18" t="s">
        <v>2</v>
      </c>
      <c r="C7" s="19"/>
      <c r="D7" s="19"/>
      <c r="E7" s="19"/>
      <c r="F7" s="20"/>
      <c r="G7" s="24" t="s">
        <v>65</v>
      </c>
      <c r="H7" s="25"/>
    </row>
    <row r="8" spans="1:9" ht="25.5" customHeight="1">
      <c r="A8" s="17"/>
      <c r="B8" s="21"/>
      <c r="C8" s="22"/>
      <c r="D8" s="22"/>
      <c r="E8" s="22"/>
      <c r="F8" s="23"/>
      <c r="G8" s="2" t="s">
        <v>3</v>
      </c>
      <c r="H8" s="7" t="s">
        <v>4</v>
      </c>
    </row>
    <row r="9" spans="1:9">
      <c r="A9" s="4">
        <v>1</v>
      </c>
      <c r="B9" s="15">
        <v>2</v>
      </c>
      <c r="C9" s="15"/>
      <c r="D9" s="15"/>
      <c r="E9" s="15"/>
      <c r="F9" s="15"/>
      <c r="G9" s="7">
        <v>3</v>
      </c>
      <c r="H9" s="7">
        <v>4</v>
      </c>
    </row>
    <row r="10" spans="1:9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6915.616</v>
      </c>
      <c r="H10" s="5">
        <v>1714.08</v>
      </c>
    </row>
    <row r="11" spans="1:9">
      <c r="A11" s="4" t="s">
        <v>39</v>
      </c>
      <c r="B11" s="26" t="s">
        <v>6</v>
      </c>
      <c r="C11" s="26"/>
      <c r="D11" s="26"/>
      <c r="E11" s="26"/>
      <c r="F11" s="26"/>
      <c r="G11" s="5">
        <f>G12+G13+G19+G20</f>
        <v>5456.75</v>
      </c>
      <c r="H11" s="5">
        <f>H12+H13+H19+H20</f>
        <v>1352.469153111344</v>
      </c>
    </row>
    <row r="12" spans="1:9" ht="27.75" customHeight="1">
      <c r="A12" s="4" t="s">
        <v>40</v>
      </c>
      <c r="B12" s="14" t="s">
        <v>7</v>
      </c>
      <c r="C12" s="14"/>
      <c r="D12" s="14"/>
      <c r="E12" s="14"/>
      <c r="F12" s="14"/>
      <c r="G12" s="1">
        <v>4995.5259999999998</v>
      </c>
      <c r="H12" s="5">
        <v>1238.1600000000001</v>
      </c>
    </row>
    <row r="13" spans="1:9">
      <c r="A13" s="4" t="s">
        <v>41</v>
      </c>
      <c r="B13" s="14" t="s">
        <v>8</v>
      </c>
      <c r="C13" s="14"/>
      <c r="D13" s="14"/>
      <c r="E13" s="14"/>
      <c r="F13" s="14"/>
      <c r="G13" s="6">
        <v>422.858</v>
      </c>
      <c r="H13" s="5">
        <v>104.8</v>
      </c>
    </row>
    <row r="14" spans="1:9" ht="17.25" customHeight="1">
      <c r="A14" s="4" t="s">
        <v>42</v>
      </c>
      <c r="B14" s="14" t="s">
        <v>9</v>
      </c>
      <c r="C14" s="14"/>
      <c r="D14" s="14"/>
      <c r="E14" s="14"/>
      <c r="F14" s="14"/>
      <c r="G14" s="1"/>
      <c r="H14" s="5"/>
    </row>
    <row r="15" spans="1:9" ht="11.25" customHeight="1">
      <c r="A15" s="4" t="s">
        <v>10</v>
      </c>
      <c r="B15" s="14" t="s">
        <v>11</v>
      </c>
      <c r="C15" s="14"/>
      <c r="D15" s="14"/>
      <c r="E15" s="14"/>
      <c r="F15" s="14"/>
      <c r="G15" s="1"/>
      <c r="H15" s="5"/>
    </row>
    <row r="16" spans="1:9" ht="12.75" customHeight="1">
      <c r="A16" s="4" t="s">
        <v>43</v>
      </c>
      <c r="B16" s="14" t="s">
        <v>62</v>
      </c>
      <c r="C16" s="14"/>
      <c r="D16" s="14"/>
      <c r="E16" s="14"/>
      <c r="F16" s="14"/>
      <c r="G16" s="1"/>
      <c r="H16" s="5"/>
    </row>
    <row r="17" spans="1:8" ht="15" customHeight="1">
      <c r="A17" s="4" t="s">
        <v>12</v>
      </c>
      <c r="B17" s="14" t="s">
        <v>13</v>
      </c>
      <c r="C17" s="14"/>
      <c r="D17" s="14"/>
      <c r="E17" s="14"/>
      <c r="F17" s="14"/>
      <c r="G17" s="1"/>
      <c r="H17" s="5"/>
    </row>
    <row r="18" spans="1:8" ht="17.25" customHeight="1">
      <c r="A18" s="4" t="s">
        <v>44</v>
      </c>
      <c r="B18" s="14" t="s">
        <v>14</v>
      </c>
      <c r="C18" s="14"/>
      <c r="D18" s="14"/>
      <c r="E18" s="14"/>
      <c r="F18" s="14"/>
      <c r="G18" s="1"/>
      <c r="H18" s="5"/>
    </row>
    <row r="19" spans="1:8" ht="20.25" customHeight="1">
      <c r="A19" s="4" t="s">
        <v>45</v>
      </c>
      <c r="B19" s="14" t="s">
        <v>15</v>
      </c>
      <c r="C19" s="14"/>
      <c r="D19" s="14"/>
      <c r="E19" s="14"/>
      <c r="F19" s="14"/>
      <c r="G19" s="1">
        <v>15.583</v>
      </c>
      <c r="H19" s="5">
        <f t="shared" ref="H19:H20" si="0">G19/4.034639</f>
        <v>3.8623034179761806</v>
      </c>
    </row>
    <row r="20" spans="1:8" ht="18" customHeight="1">
      <c r="A20" s="4" t="s">
        <v>46</v>
      </c>
      <c r="B20" s="14" t="s">
        <v>16</v>
      </c>
      <c r="C20" s="14"/>
      <c r="D20" s="14"/>
      <c r="E20" s="14"/>
      <c r="F20" s="14"/>
      <c r="G20" s="1">
        <v>22.783000000000001</v>
      </c>
      <c r="H20" s="5">
        <f t="shared" si="0"/>
        <v>5.6468496933678578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1004.722</v>
      </c>
      <c r="H21" s="5">
        <v>249.05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223.78699999999998</v>
      </c>
      <c r="H22" s="5">
        <f>H23+H24+H25</f>
        <v>55.466424629316272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v>2.7480000000000002</v>
      </c>
      <c r="H23" s="5">
        <f>G23/4.034639</f>
        <v>0.68110182844115674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6">
        <v>221.03899999999999</v>
      </c>
      <c r="H24" s="5">
        <f t="shared" ref="H24:H25" si="1">G24/4.034639</f>
        <v>54.785322800875115</v>
      </c>
    </row>
    <row r="25" spans="1:8">
      <c r="A25" s="4" t="s">
        <v>51</v>
      </c>
      <c r="B25" s="14" t="s">
        <v>21</v>
      </c>
      <c r="C25" s="14"/>
      <c r="D25" s="14"/>
      <c r="E25" s="14"/>
      <c r="F25" s="14"/>
      <c r="G25" s="1">
        <v>0</v>
      </c>
      <c r="H25" s="5">
        <f t="shared" si="1"/>
        <v>0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230.35700000000003</v>
      </c>
      <c r="H26" s="5">
        <f>H27+H28+H29</f>
        <v>57.09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v>107.444</v>
      </c>
      <c r="H27" s="5">
        <v>26.64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23.637</v>
      </c>
      <c r="H28" s="5">
        <v>5.85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1">
        <v>99.275999999999996</v>
      </c>
      <c r="H29" s="5">
        <v>24.6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6">
        <f>G31+G32+G33</f>
        <v>301.36900000000003</v>
      </c>
      <c r="H30" s="5">
        <v>74.66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v>198.65700000000001</v>
      </c>
      <c r="H31" s="5">
        <v>49.2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v>43.671999999999997</v>
      </c>
      <c r="H32" s="5">
        <v>10.83</v>
      </c>
    </row>
    <row r="33" spans="1:8">
      <c r="A33" s="4" t="s">
        <v>26</v>
      </c>
      <c r="B33" s="14" t="s">
        <v>23</v>
      </c>
      <c r="C33" s="14"/>
      <c r="D33" s="14"/>
      <c r="E33" s="14"/>
      <c r="F33" s="14"/>
      <c r="G33" s="1">
        <v>59.04</v>
      </c>
      <c r="H33" s="5">
        <v>14.63</v>
      </c>
    </row>
    <row r="34" spans="1:8">
      <c r="A34" s="4">
        <v>3</v>
      </c>
      <c r="B34" s="14" t="s">
        <v>27</v>
      </c>
      <c r="C34" s="14"/>
      <c r="D34" s="14"/>
      <c r="E34" s="14"/>
      <c r="F34" s="14"/>
      <c r="G34" s="1">
        <v>0</v>
      </c>
      <c r="H34" s="1">
        <v>0</v>
      </c>
    </row>
    <row r="35" spans="1:8">
      <c r="A35" s="4">
        <v>4</v>
      </c>
      <c r="B35" s="14" t="s">
        <v>28</v>
      </c>
      <c r="C35" s="14"/>
      <c r="D35" s="14"/>
      <c r="E35" s="14"/>
      <c r="F35" s="14"/>
      <c r="G35" s="1">
        <v>0</v>
      </c>
      <c r="H35" s="1">
        <v>0</v>
      </c>
    </row>
    <row r="36" spans="1:8">
      <c r="A36" s="4">
        <v>5</v>
      </c>
      <c r="B36" s="26" t="s">
        <v>29</v>
      </c>
      <c r="C36" s="26"/>
      <c r="D36" s="26"/>
      <c r="E36" s="26"/>
      <c r="F36" s="26"/>
      <c r="G36" s="6">
        <f>G30+G10</f>
        <v>7216.9849999999997</v>
      </c>
      <c r="H36" s="5">
        <f>H30+H10</f>
        <v>1788.74</v>
      </c>
    </row>
    <row r="37" spans="1:8">
      <c r="A37" s="4">
        <v>6</v>
      </c>
      <c r="B37" s="14" t="s">
        <v>30</v>
      </c>
      <c r="C37" s="14"/>
      <c r="D37" s="14"/>
      <c r="E37" s="14"/>
      <c r="F37" s="14"/>
      <c r="G37" s="1">
        <v>0</v>
      </c>
      <c r="H37" s="1">
        <v>0</v>
      </c>
    </row>
    <row r="38" spans="1:8">
      <c r="A38" s="4">
        <v>7</v>
      </c>
      <c r="B38" s="26" t="s">
        <v>31</v>
      </c>
      <c r="C38" s="26"/>
      <c r="D38" s="26"/>
      <c r="E38" s="26"/>
      <c r="F38" s="26"/>
      <c r="G38" s="1">
        <f>G39+G41+G42</f>
        <v>216.101</v>
      </c>
      <c r="H38" s="5">
        <f>H39+H41+H42</f>
        <v>53.561421480335653</v>
      </c>
    </row>
    <row r="39" spans="1:8">
      <c r="A39" s="4" t="s">
        <v>58</v>
      </c>
      <c r="B39" s="14" t="s">
        <v>32</v>
      </c>
      <c r="C39" s="14"/>
      <c r="D39" s="14"/>
      <c r="E39" s="14"/>
      <c r="F39" s="14"/>
      <c r="G39" s="1">
        <v>38.567999999999998</v>
      </c>
      <c r="H39" s="5">
        <f>G39/4.034639</f>
        <v>9.5592195485147489</v>
      </c>
    </row>
    <row r="40" spans="1:8">
      <c r="A40" s="4" t="s">
        <v>59</v>
      </c>
      <c r="B40" s="14" t="s">
        <v>33</v>
      </c>
      <c r="C40" s="14"/>
      <c r="D40" s="14"/>
      <c r="E40" s="14"/>
      <c r="F40" s="14"/>
      <c r="G40" s="1"/>
      <c r="H40" s="5">
        <f t="shared" ref="H40:H42" si="2">G40/4.034639</f>
        <v>0</v>
      </c>
    </row>
    <row r="41" spans="1:8">
      <c r="A41" s="4" t="s">
        <v>60</v>
      </c>
      <c r="B41" s="14" t="s">
        <v>34</v>
      </c>
      <c r="C41" s="14"/>
      <c r="D41" s="14"/>
      <c r="E41" s="14"/>
      <c r="F41" s="14"/>
      <c r="G41" s="1">
        <v>78.688999999999993</v>
      </c>
      <c r="H41" s="5">
        <f t="shared" si="2"/>
        <v>19.503355814485506</v>
      </c>
    </row>
    <row r="42" spans="1:8" ht="17.25" customHeight="1">
      <c r="A42" s="4" t="s">
        <v>61</v>
      </c>
      <c r="B42" s="14" t="s">
        <v>35</v>
      </c>
      <c r="C42" s="14"/>
      <c r="D42" s="14"/>
      <c r="E42" s="14"/>
      <c r="F42" s="14"/>
      <c r="G42" s="1">
        <v>98.843999999999994</v>
      </c>
      <c r="H42" s="5">
        <f t="shared" si="2"/>
        <v>24.4988461173354</v>
      </c>
    </row>
    <row r="43" spans="1:8">
      <c r="A43" s="4">
        <v>8</v>
      </c>
      <c r="B43" s="14" t="s">
        <v>36</v>
      </c>
      <c r="C43" s="14"/>
      <c r="D43" s="14"/>
      <c r="E43" s="14"/>
      <c r="F43" s="14"/>
      <c r="G43" s="6">
        <f>G38+G36</f>
        <v>7433.0859999999993</v>
      </c>
      <c r="H43" s="5">
        <f>H38+H36</f>
        <v>1842.3014214803356</v>
      </c>
    </row>
    <row r="44" spans="1:8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1842.3014214803356</v>
      </c>
    </row>
    <row r="45" spans="1:8" ht="16.5" customHeight="1">
      <c r="A45" s="4" t="s">
        <v>74</v>
      </c>
      <c r="B45" s="26" t="s">
        <v>37</v>
      </c>
      <c r="C45" s="26"/>
      <c r="D45" s="26"/>
      <c r="E45" s="26"/>
      <c r="F45" s="26"/>
      <c r="G45" s="1">
        <v>4034.6390000000001</v>
      </c>
      <c r="H45" s="1"/>
    </row>
    <row r="46" spans="1:8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2.9943390487856081</v>
      </c>
      <c r="H46" s="10">
        <v>3</v>
      </c>
    </row>
    <row r="48" spans="1:8" ht="18.75">
      <c r="A48" s="27" t="s">
        <v>80</v>
      </c>
      <c r="B48" s="27"/>
      <c r="C48" s="27"/>
      <c r="D48" s="27"/>
      <c r="E48" s="27"/>
      <c r="G48" s="27" t="s">
        <v>81</v>
      </c>
      <c r="H48" s="27"/>
    </row>
  </sheetData>
  <mergeCells count="48">
    <mergeCell ref="G1:H1"/>
    <mergeCell ref="F2:H2"/>
    <mergeCell ref="F3:H3"/>
    <mergeCell ref="A48:E48"/>
    <mergeCell ref="G48:H48"/>
    <mergeCell ref="A7:A8"/>
    <mergeCell ref="B7:F8"/>
    <mergeCell ref="G7:H7"/>
    <mergeCell ref="B16:F16"/>
    <mergeCell ref="B31:F31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45:F45"/>
    <mergeCell ref="B46:F46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4:H4"/>
    <mergeCell ref="A5:H5"/>
    <mergeCell ref="B9:F9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21:F21"/>
    <mergeCell ref="B10:F10"/>
  </mergeCells>
  <pageMargins left="0.7" right="0.7" top="0.75" bottom="0.3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8"/>
  <sheetViews>
    <sheetView topLeftCell="A37" workbookViewId="0">
      <selection activeCell="A48" sqref="A48:E48"/>
    </sheetView>
  </sheetViews>
  <sheetFormatPr defaultRowHeight="15"/>
  <cols>
    <col min="1" max="1" width="6.28515625" customWidth="1"/>
    <col min="6" max="6" width="20.85546875" customWidth="1"/>
    <col min="7" max="7" width="11" customWidth="1"/>
    <col min="8" max="8" width="12.42578125" customWidth="1"/>
  </cols>
  <sheetData>
    <row r="1" spans="1:9">
      <c r="G1" s="13" t="s">
        <v>87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2"/>
      <c r="B4" s="12"/>
      <c r="C4" s="12"/>
      <c r="D4" s="12"/>
      <c r="E4" s="12"/>
      <c r="F4" s="12"/>
      <c r="G4" s="12"/>
      <c r="H4" s="12"/>
      <c r="I4" s="8"/>
    </row>
    <row r="5" spans="1:9">
      <c r="A5" s="13" t="s">
        <v>68</v>
      </c>
      <c r="B5" s="13"/>
      <c r="C5" s="13"/>
      <c r="D5" s="13"/>
      <c r="E5" s="13"/>
      <c r="F5" s="13"/>
      <c r="G5" s="13"/>
      <c r="H5" s="13"/>
    </row>
    <row r="6" spans="1:9">
      <c r="H6" t="s">
        <v>0</v>
      </c>
    </row>
    <row r="7" spans="1:9" ht="33" customHeight="1">
      <c r="A7" s="16" t="s">
        <v>1</v>
      </c>
      <c r="B7" s="18" t="s">
        <v>2</v>
      </c>
      <c r="C7" s="19"/>
      <c r="D7" s="19"/>
      <c r="E7" s="19"/>
      <c r="F7" s="20"/>
      <c r="G7" s="24" t="s">
        <v>65</v>
      </c>
      <c r="H7" s="25"/>
    </row>
    <row r="8" spans="1:9" ht="29.25" customHeight="1">
      <c r="A8" s="17"/>
      <c r="B8" s="21"/>
      <c r="C8" s="22"/>
      <c r="D8" s="22"/>
      <c r="E8" s="22"/>
      <c r="F8" s="23"/>
      <c r="G8" s="2" t="s">
        <v>3</v>
      </c>
      <c r="H8" s="7" t="s">
        <v>4</v>
      </c>
    </row>
    <row r="9" spans="1:9">
      <c r="A9" s="4">
        <v>1</v>
      </c>
      <c r="B9" s="15">
        <v>2</v>
      </c>
      <c r="C9" s="15"/>
      <c r="D9" s="15"/>
      <c r="E9" s="15"/>
      <c r="F9" s="15"/>
      <c r="G9" s="7">
        <v>3</v>
      </c>
      <c r="H9" s="7">
        <v>4</v>
      </c>
    </row>
    <row r="10" spans="1:9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676.70199999999988</v>
      </c>
      <c r="H10" s="5">
        <f>H11+H21+H22+H26</f>
        <v>186.52026024972926</v>
      </c>
    </row>
    <row r="11" spans="1:9">
      <c r="A11" s="4" t="s">
        <v>39</v>
      </c>
      <c r="B11" s="26" t="s">
        <v>6</v>
      </c>
      <c r="C11" s="26"/>
      <c r="D11" s="26"/>
      <c r="E11" s="26"/>
      <c r="F11" s="26"/>
      <c r="G11" s="6">
        <f>G12+G13+G19+G20</f>
        <v>524.06799999999998</v>
      </c>
      <c r="H11" s="5">
        <f>H12+H13+H19+H20</f>
        <v>144.46099769883929</v>
      </c>
    </row>
    <row r="12" spans="1:9" ht="18.75" customHeight="1">
      <c r="A12" s="4" t="s">
        <v>40</v>
      </c>
      <c r="B12" s="14" t="s">
        <v>7</v>
      </c>
      <c r="C12" s="14"/>
      <c r="D12" s="14"/>
      <c r="E12" s="14"/>
      <c r="F12" s="14"/>
      <c r="G12" s="1">
        <v>0</v>
      </c>
      <c r="H12" s="1">
        <v>0</v>
      </c>
    </row>
    <row r="13" spans="1:9">
      <c r="A13" s="4" t="s">
        <v>41</v>
      </c>
      <c r="B13" s="14" t="s">
        <v>8</v>
      </c>
      <c r="C13" s="14"/>
      <c r="D13" s="14"/>
      <c r="E13" s="14"/>
      <c r="F13" s="14"/>
      <c r="G13" s="6"/>
      <c r="H13" s="5"/>
    </row>
    <row r="14" spans="1:9" ht="17.25" customHeight="1">
      <c r="A14" s="4" t="s">
        <v>42</v>
      </c>
      <c r="B14" s="14" t="s">
        <v>9</v>
      </c>
      <c r="C14" s="14"/>
      <c r="D14" s="14"/>
      <c r="E14" s="14"/>
      <c r="F14" s="14"/>
      <c r="G14" s="1"/>
      <c r="H14" s="1"/>
    </row>
    <row r="15" spans="1:9" ht="15" customHeight="1">
      <c r="A15" s="4" t="s">
        <v>10</v>
      </c>
      <c r="B15" s="14" t="s">
        <v>11</v>
      </c>
      <c r="C15" s="14"/>
      <c r="D15" s="14"/>
      <c r="E15" s="14"/>
      <c r="F15" s="14"/>
      <c r="G15" s="1"/>
      <c r="H15" s="1"/>
    </row>
    <row r="16" spans="1:9">
      <c r="A16" s="4" t="s">
        <v>43</v>
      </c>
      <c r="B16" s="14" t="s">
        <v>62</v>
      </c>
      <c r="C16" s="14"/>
      <c r="D16" s="14"/>
      <c r="E16" s="14"/>
      <c r="F16" s="14"/>
      <c r="G16" s="1"/>
      <c r="H16" s="1"/>
    </row>
    <row r="17" spans="1:8" ht="18" customHeight="1">
      <c r="A17" s="4" t="s">
        <v>12</v>
      </c>
      <c r="B17" s="14" t="s">
        <v>13</v>
      </c>
      <c r="C17" s="14"/>
      <c r="D17" s="14"/>
      <c r="E17" s="14"/>
      <c r="F17" s="14"/>
      <c r="G17" s="1"/>
      <c r="H17" s="1"/>
    </row>
    <row r="18" spans="1:8" ht="14.25" customHeight="1">
      <c r="A18" s="4" t="s">
        <v>44</v>
      </c>
      <c r="B18" s="14" t="s">
        <v>14</v>
      </c>
      <c r="C18" s="14"/>
      <c r="D18" s="14"/>
      <c r="E18" s="14"/>
      <c r="F18" s="14"/>
      <c r="G18" s="1"/>
      <c r="H18" s="1"/>
    </row>
    <row r="19" spans="1:8" ht="16.5" customHeight="1">
      <c r="A19" s="4" t="s">
        <v>45</v>
      </c>
      <c r="B19" s="14" t="s">
        <v>70</v>
      </c>
      <c r="C19" s="14"/>
      <c r="D19" s="14"/>
      <c r="E19" s="14"/>
      <c r="F19" s="14"/>
      <c r="G19" s="1">
        <v>497.86900000000003</v>
      </c>
      <c r="H19" s="5">
        <v>137.24</v>
      </c>
    </row>
    <row r="20" spans="1:8" ht="18.75" customHeight="1">
      <c r="A20" s="4" t="s">
        <v>46</v>
      </c>
      <c r="B20" s="14" t="s">
        <v>16</v>
      </c>
      <c r="C20" s="14"/>
      <c r="D20" s="14"/>
      <c r="E20" s="14"/>
      <c r="F20" s="14"/>
      <c r="G20" s="1">
        <v>26.199000000000002</v>
      </c>
      <c r="H20" s="5">
        <f>G20/3628.169*1000</f>
        <v>7.2209976988392768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108.44499999999999</v>
      </c>
      <c r="H21" s="5">
        <f>G21/3628.169*1000</f>
        <v>29.88973225888871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35.539000000000001</v>
      </c>
      <c r="H22" s="5">
        <f>H23+H24+H25</f>
        <v>9.7895302920012828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v>11.680999999999999</v>
      </c>
      <c r="H23" s="5">
        <f>G23/3628.169*1000</f>
        <v>3.219530292001282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6">
        <v>23.858000000000001</v>
      </c>
      <c r="H24" s="5">
        <v>6.57</v>
      </c>
    </row>
    <row r="25" spans="1:8" ht="11.25" customHeight="1">
      <c r="A25" s="4" t="s">
        <v>51</v>
      </c>
      <c r="B25" s="14" t="s">
        <v>21</v>
      </c>
      <c r="C25" s="14"/>
      <c r="D25" s="14"/>
      <c r="E25" s="14"/>
      <c r="F25" s="14"/>
      <c r="G25" s="1">
        <v>0</v>
      </c>
      <c r="H25" s="5">
        <f t="shared" ref="H25" si="0">G25/3628.169*1000</f>
        <v>0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8.65</v>
      </c>
      <c r="H26" s="5">
        <f>H27+H28+H29</f>
        <v>2.38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v>4.0350000000000001</v>
      </c>
      <c r="H27" s="5">
        <v>1.1200000000000001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0.88700000000000001</v>
      </c>
      <c r="H28" s="5">
        <v>0.25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1">
        <v>3.7280000000000002</v>
      </c>
      <c r="H29" s="5">
        <v>1.01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6">
        <f>G31+G32+G33</f>
        <v>11.313000000000001</v>
      </c>
      <c r="H30" s="5">
        <f>H31+H32+H33</f>
        <v>3.1181017201789665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v>7.4560000000000004</v>
      </c>
      <c r="H31" s="5">
        <f>G31/3628.169*1000</f>
        <v>2.0550310638782263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v>1.64</v>
      </c>
      <c r="H32" s="5">
        <f>G32/3628.169*1000</f>
        <v>0.45201863529510339</v>
      </c>
    </row>
    <row r="33" spans="1:8">
      <c r="A33" s="4" t="s">
        <v>26</v>
      </c>
      <c r="B33" s="14" t="s">
        <v>23</v>
      </c>
      <c r="C33" s="14"/>
      <c r="D33" s="14"/>
      <c r="E33" s="14"/>
      <c r="F33" s="14"/>
      <c r="G33" s="1">
        <v>2.2170000000000001</v>
      </c>
      <c r="H33" s="5">
        <f>G33/3628.169*1000</f>
        <v>0.61105202100563671</v>
      </c>
    </row>
    <row r="34" spans="1:8">
      <c r="A34" s="4">
        <v>3</v>
      </c>
      <c r="B34" s="14" t="s">
        <v>27</v>
      </c>
      <c r="C34" s="14"/>
      <c r="D34" s="14"/>
      <c r="E34" s="14"/>
      <c r="F34" s="14"/>
      <c r="G34" s="1">
        <v>0</v>
      </c>
      <c r="H34" s="1">
        <v>0</v>
      </c>
    </row>
    <row r="35" spans="1:8">
      <c r="A35" s="4">
        <v>4</v>
      </c>
      <c r="B35" s="14" t="s">
        <v>28</v>
      </c>
      <c r="C35" s="14"/>
      <c r="D35" s="14"/>
      <c r="E35" s="14"/>
      <c r="F35" s="14"/>
      <c r="G35" s="1">
        <v>0</v>
      </c>
      <c r="H35" s="1">
        <v>0</v>
      </c>
    </row>
    <row r="36" spans="1:8">
      <c r="A36" s="4">
        <v>5</v>
      </c>
      <c r="B36" s="26" t="s">
        <v>29</v>
      </c>
      <c r="C36" s="26"/>
      <c r="D36" s="26"/>
      <c r="E36" s="26"/>
      <c r="F36" s="26"/>
      <c r="G36" s="6">
        <f>G30+G10</f>
        <v>688.01499999999987</v>
      </c>
      <c r="H36" s="5">
        <f>H30+H10</f>
        <v>189.63836196990823</v>
      </c>
    </row>
    <row r="37" spans="1:8">
      <c r="A37" s="4">
        <v>6</v>
      </c>
      <c r="B37" s="14" t="s">
        <v>30</v>
      </c>
      <c r="C37" s="14"/>
      <c r="D37" s="14"/>
      <c r="E37" s="14"/>
      <c r="F37" s="14"/>
      <c r="G37" s="1">
        <v>0</v>
      </c>
      <c r="H37" s="1">
        <v>0</v>
      </c>
    </row>
    <row r="38" spans="1:8">
      <c r="A38" s="4">
        <v>7</v>
      </c>
      <c r="B38" s="26" t="s">
        <v>31</v>
      </c>
      <c r="C38" s="26"/>
      <c r="D38" s="26"/>
      <c r="E38" s="26"/>
      <c r="F38" s="26"/>
      <c r="G38" s="1">
        <f>G39+G41+G42</f>
        <v>29.933</v>
      </c>
      <c r="H38" s="5">
        <v>8.26</v>
      </c>
    </row>
    <row r="39" spans="1:8">
      <c r="A39" s="4" t="s">
        <v>58</v>
      </c>
      <c r="B39" s="14" t="s">
        <v>32</v>
      </c>
      <c r="C39" s="14"/>
      <c r="D39" s="14"/>
      <c r="E39" s="14"/>
      <c r="F39" s="14"/>
      <c r="G39" s="1">
        <v>5.3879999999999999</v>
      </c>
      <c r="H39" s="5">
        <f>G39/3628.169*1000</f>
        <v>1.485046589615864</v>
      </c>
    </row>
    <row r="40" spans="1:8">
      <c r="A40" s="4" t="s">
        <v>59</v>
      </c>
      <c r="B40" s="14" t="s">
        <v>33</v>
      </c>
      <c r="C40" s="14"/>
      <c r="D40" s="14"/>
      <c r="E40" s="14"/>
      <c r="F40" s="14"/>
      <c r="G40" s="1"/>
      <c r="H40" s="5">
        <f t="shared" ref="H40:H42" si="1">G40/3628.169*1000</f>
        <v>0</v>
      </c>
    </row>
    <row r="41" spans="1:8">
      <c r="A41" s="4" t="s">
        <v>60</v>
      </c>
      <c r="B41" s="14" t="s">
        <v>34</v>
      </c>
      <c r="C41" s="14"/>
      <c r="D41" s="14"/>
      <c r="E41" s="14"/>
      <c r="F41" s="14"/>
      <c r="G41" s="1">
        <v>10.879</v>
      </c>
      <c r="H41" s="5">
        <f t="shared" si="1"/>
        <v>2.9984821544972133</v>
      </c>
    </row>
    <row r="42" spans="1:8" ht="14.25" customHeight="1">
      <c r="A42" s="4" t="s">
        <v>61</v>
      </c>
      <c r="B42" s="14" t="s">
        <v>35</v>
      </c>
      <c r="C42" s="14"/>
      <c r="D42" s="14"/>
      <c r="E42" s="14"/>
      <c r="F42" s="14"/>
      <c r="G42" s="1">
        <v>13.666</v>
      </c>
      <c r="H42" s="5">
        <f t="shared" si="1"/>
        <v>3.7666382133798071</v>
      </c>
    </row>
    <row r="43" spans="1:8">
      <c r="A43" s="4">
        <v>8</v>
      </c>
      <c r="B43" s="14" t="s">
        <v>36</v>
      </c>
      <c r="C43" s="14"/>
      <c r="D43" s="14"/>
      <c r="E43" s="14"/>
      <c r="F43" s="14"/>
      <c r="G43" s="6">
        <f>G38+G36</f>
        <v>717.94799999999987</v>
      </c>
      <c r="H43" s="5">
        <f>H38+H36</f>
        <v>197.89836196990822</v>
      </c>
    </row>
    <row r="44" spans="1:8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197.89836196990822</v>
      </c>
    </row>
    <row r="45" spans="1:8" ht="14.25" customHeight="1">
      <c r="A45" s="4" t="s">
        <v>74</v>
      </c>
      <c r="B45" s="26" t="s">
        <v>37</v>
      </c>
      <c r="C45" s="26"/>
      <c r="D45" s="26"/>
      <c r="E45" s="26"/>
      <c r="F45" s="26"/>
      <c r="G45" s="1">
        <v>3628.1689999999999</v>
      </c>
      <c r="H45" s="1"/>
    </row>
    <row r="46" spans="1:8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4.3506318902930907</v>
      </c>
      <c r="H46" s="10">
        <f>H38/H36*100</f>
        <v>4.3556587993049085</v>
      </c>
    </row>
    <row r="48" spans="1:8" ht="18.75">
      <c r="A48" s="27" t="s">
        <v>80</v>
      </c>
      <c r="B48" s="27"/>
      <c r="C48" s="27"/>
      <c r="D48" s="27"/>
      <c r="E48" s="27"/>
      <c r="G48" s="27" t="s">
        <v>81</v>
      </c>
      <c r="H48" s="27"/>
    </row>
  </sheetData>
  <mergeCells count="48">
    <mergeCell ref="G1:H1"/>
    <mergeCell ref="F2:H2"/>
    <mergeCell ref="F3:H3"/>
    <mergeCell ref="A48:E48"/>
    <mergeCell ref="G48:H48"/>
    <mergeCell ref="A7:A8"/>
    <mergeCell ref="B7:F8"/>
    <mergeCell ref="G7:H7"/>
    <mergeCell ref="B16:F16"/>
    <mergeCell ref="B31:F31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45:F45"/>
    <mergeCell ref="B46:F46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5:H5"/>
    <mergeCell ref="A4:H4"/>
    <mergeCell ref="B9:F9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21:F21"/>
    <mergeCell ref="B10:F10"/>
  </mergeCells>
  <pageMargins left="0.7" right="0.7" top="0.75" bottom="0.43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28" workbookViewId="0">
      <selection activeCell="A48" sqref="A48:E48"/>
    </sheetView>
  </sheetViews>
  <sheetFormatPr defaultRowHeight="15"/>
  <cols>
    <col min="6" max="6" width="15.140625" customWidth="1"/>
    <col min="7" max="7" width="10.85546875" customWidth="1"/>
    <col min="8" max="8" width="14.28515625" customWidth="1"/>
  </cols>
  <sheetData>
    <row r="1" spans="1:9">
      <c r="G1" s="13" t="s">
        <v>88</v>
      </c>
      <c r="H1" s="13"/>
    </row>
    <row r="2" spans="1:9">
      <c r="F2" s="13" t="s">
        <v>78</v>
      </c>
      <c r="G2" s="13"/>
      <c r="H2" s="13"/>
    </row>
    <row r="3" spans="1:9">
      <c r="F3" s="13" t="s">
        <v>79</v>
      </c>
      <c r="G3" s="13"/>
      <c r="H3" s="13"/>
    </row>
    <row r="4" spans="1:9">
      <c r="A4" s="12"/>
      <c r="B4" s="12"/>
      <c r="C4" s="12"/>
      <c r="D4" s="12"/>
      <c r="E4" s="12"/>
      <c r="F4" s="12"/>
      <c r="G4" s="12"/>
      <c r="H4" s="12"/>
      <c r="I4" s="8"/>
    </row>
    <row r="5" spans="1:9">
      <c r="A5" s="13" t="s">
        <v>69</v>
      </c>
      <c r="B5" s="13"/>
      <c r="C5" s="13"/>
      <c r="D5" s="13"/>
      <c r="E5" s="13"/>
      <c r="F5" s="13"/>
      <c r="G5" s="13"/>
      <c r="H5" s="13"/>
    </row>
    <row r="6" spans="1:9">
      <c r="H6" t="s">
        <v>0</v>
      </c>
    </row>
    <row r="7" spans="1:9" ht="36" customHeight="1">
      <c r="A7" s="16" t="s">
        <v>1</v>
      </c>
      <c r="B7" s="18" t="s">
        <v>2</v>
      </c>
      <c r="C7" s="19"/>
      <c r="D7" s="19"/>
      <c r="E7" s="19"/>
      <c r="F7" s="20"/>
      <c r="G7" s="24" t="s">
        <v>65</v>
      </c>
      <c r="H7" s="25"/>
    </row>
    <row r="8" spans="1:9" ht="29.25" customHeight="1">
      <c r="A8" s="17"/>
      <c r="B8" s="21"/>
      <c r="C8" s="22"/>
      <c r="D8" s="22"/>
      <c r="E8" s="22"/>
      <c r="F8" s="23"/>
      <c r="G8" s="2" t="s">
        <v>3</v>
      </c>
      <c r="H8" s="7" t="s">
        <v>4</v>
      </c>
    </row>
    <row r="9" spans="1:9">
      <c r="A9" s="4">
        <v>1</v>
      </c>
      <c r="B9" s="15">
        <v>2</v>
      </c>
      <c r="C9" s="15"/>
      <c r="D9" s="15"/>
      <c r="E9" s="15"/>
      <c r="F9" s="15"/>
      <c r="G9" s="7">
        <v>3</v>
      </c>
      <c r="H9" s="7">
        <v>4</v>
      </c>
    </row>
    <row r="10" spans="1:9">
      <c r="A10" s="4">
        <v>1</v>
      </c>
      <c r="B10" s="26" t="s">
        <v>5</v>
      </c>
      <c r="C10" s="26"/>
      <c r="D10" s="26"/>
      <c r="E10" s="26"/>
      <c r="F10" s="26"/>
      <c r="G10" s="6">
        <f>G11+G21+G22+G26</f>
        <v>69.120999999999995</v>
      </c>
      <c r="H10" s="5">
        <f>H11+H21+H22+H26</f>
        <v>19.063960903997582</v>
      </c>
    </row>
    <row r="11" spans="1:9">
      <c r="A11" s="4" t="s">
        <v>39</v>
      </c>
      <c r="B11" s="26" t="s">
        <v>6</v>
      </c>
      <c r="C11" s="26"/>
      <c r="D11" s="26"/>
      <c r="E11" s="26"/>
      <c r="F11" s="26"/>
      <c r="G11" s="6">
        <f>G12+G13+G19+G20</f>
        <v>1.599</v>
      </c>
      <c r="H11" s="5">
        <f>H12+H13+H19+H20</f>
        <v>0.44</v>
      </c>
    </row>
    <row r="12" spans="1:9" ht="19.5" customHeight="1">
      <c r="A12" s="4" t="s">
        <v>40</v>
      </c>
      <c r="B12" s="14" t="s">
        <v>7</v>
      </c>
      <c r="C12" s="14"/>
      <c r="D12" s="14"/>
      <c r="E12" s="14"/>
      <c r="F12" s="14"/>
      <c r="G12" s="1"/>
      <c r="H12" s="1"/>
    </row>
    <row r="13" spans="1:9" ht="13.5" customHeight="1">
      <c r="A13" s="4" t="s">
        <v>41</v>
      </c>
      <c r="B13" s="14" t="s">
        <v>8</v>
      </c>
      <c r="C13" s="14"/>
      <c r="D13" s="14"/>
      <c r="E13" s="14"/>
      <c r="F13" s="14"/>
      <c r="G13" s="6"/>
      <c r="H13" s="6"/>
    </row>
    <row r="14" spans="1:9" ht="17.25" customHeight="1">
      <c r="A14" s="4" t="s">
        <v>42</v>
      </c>
      <c r="B14" s="14" t="s">
        <v>9</v>
      </c>
      <c r="C14" s="14"/>
      <c r="D14" s="14"/>
      <c r="E14" s="14"/>
      <c r="F14" s="14"/>
      <c r="G14" s="1"/>
      <c r="H14" s="1"/>
    </row>
    <row r="15" spans="1:9" ht="15.75" customHeight="1">
      <c r="A15" s="4" t="s">
        <v>10</v>
      </c>
      <c r="B15" s="14" t="s">
        <v>11</v>
      </c>
      <c r="C15" s="14"/>
      <c r="D15" s="14"/>
      <c r="E15" s="14"/>
      <c r="F15" s="14"/>
      <c r="G15" s="1"/>
      <c r="H15" s="1"/>
    </row>
    <row r="16" spans="1:9">
      <c r="A16" s="4" t="s">
        <v>43</v>
      </c>
      <c r="B16" s="14" t="s">
        <v>62</v>
      </c>
      <c r="C16" s="14"/>
      <c r="D16" s="14"/>
      <c r="E16" s="14"/>
      <c r="F16" s="14"/>
      <c r="G16" s="1"/>
      <c r="H16" s="1"/>
    </row>
    <row r="17" spans="1:8" ht="13.5" customHeight="1">
      <c r="A17" s="4" t="s">
        <v>12</v>
      </c>
      <c r="B17" s="14" t="s">
        <v>13</v>
      </c>
      <c r="C17" s="14"/>
      <c r="D17" s="14"/>
      <c r="E17" s="14"/>
      <c r="F17" s="14"/>
      <c r="G17" s="1"/>
      <c r="H17" s="1"/>
    </row>
    <row r="18" spans="1:8" ht="15" customHeight="1">
      <c r="A18" s="4" t="s">
        <v>44</v>
      </c>
      <c r="B18" s="14" t="s">
        <v>14</v>
      </c>
      <c r="C18" s="14"/>
      <c r="D18" s="14"/>
      <c r="E18" s="14"/>
      <c r="F18" s="14"/>
      <c r="G18" s="1"/>
      <c r="H18" s="1"/>
    </row>
    <row r="19" spans="1:8" ht="16.5" customHeight="1">
      <c r="A19" s="4" t="s">
        <v>45</v>
      </c>
      <c r="B19" s="14" t="s">
        <v>15</v>
      </c>
      <c r="C19" s="14"/>
      <c r="D19" s="14"/>
      <c r="E19" s="14"/>
      <c r="F19" s="14"/>
      <c r="G19" s="1"/>
      <c r="H19" s="1"/>
    </row>
    <row r="20" spans="1:8" ht="17.25" customHeight="1">
      <c r="A20" s="4" t="s">
        <v>46</v>
      </c>
      <c r="B20" s="14" t="s">
        <v>16</v>
      </c>
      <c r="C20" s="14"/>
      <c r="D20" s="14"/>
      <c r="E20" s="14"/>
      <c r="F20" s="14"/>
      <c r="G20" s="1">
        <v>1.599</v>
      </c>
      <c r="H20" s="5">
        <v>0.44</v>
      </c>
    </row>
    <row r="21" spans="1:8">
      <c r="A21" s="4" t="s">
        <v>47</v>
      </c>
      <c r="B21" s="26" t="s">
        <v>17</v>
      </c>
      <c r="C21" s="26"/>
      <c r="D21" s="26"/>
      <c r="E21" s="26"/>
      <c r="F21" s="26"/>
      <c r="G21" s="6">
        <v>52.25</v>
      </c>
      <c r="H21" s="5">
        <v>14.4</v>
      </c>
    </row>
    <row r="22" spans="1:8">
      <c r="A22" s="4" t="s">
        <v>48</v>
      </c>
      <c r="B22" s="26" t="s">
        <v>18</v>
      </c>
      <c r="C22" s="26"/>
      <c r="D22" s="26"/>
      <c r="E22" s="26"/>
      <c r="F22" s="26"/>
      <c r="G22" s="6">
        <f>G23+G24+G25</f>
        <v>11.952999999999999</v>
      </c>
      <c r="H22" s="5">
        <f>H23+H24+H25</f>
        <v>3.29</v>
      </c>
    </row>
    <row r="23" spans="1:8">
      <c r="A23" s="4" t="s">
        <v>49</v>
      </c>
      <c r="B23" s="14" t="s">
        <v>19</v>
      </c>
      <c r="C23" s="14"/>
      <c r="D23" s="14"/>
      <c r="E23" s="14"/>
      <c r="F23" s="14"/>
      <c r="G23" s="1">
        <v>0.372</v>
      </c>
      <c r="H23" s="5">
        <v>0.1</v>
      </c>
    </row>
    <row r="24" spans="1:8">
      <c r="A24" s="4" t="s">
        <v>50</v>
      </c>
      <c r="B24" s="14" t="s">
        <v>20</v>
      </c>
      <c r="C24" s="14"/>
      <c r="D24" s="14"/>
      <c r="E24" s="14"/>
      <c r="F24" s="14"/>
      <c r="G24" s="6">
        <v>11.494999999999999</v>
      </c>
      <c r="H24" s="5">
        <v>3.17</v>
      </c>
    </row>
    <row r="25" spans="1:8">
      <c r="A25" s="4" t="s">
        <v>51</v>
      </c>
      <c r="B25" s="14" t="s">
        <v>21</v>
      </c>
      <c r="C25" s="14"/>
      <c r="D25" s="14"/>
      <c r="E25" s="14"/>
      <c r="F25" s="14"/>
      <c r="G25" s="6">
        <v>8.5999999999999993E-2</v>
      </c>
      <c r="H25" s="5">
        <v>0.02</v>
      </c>
    </row>
    <row r="26" spans="1:8">
      <c r="A26" s="4" t="s">
        <v>52</v>
      </c>
      <c r="B26" s="26" t="s">
        <v>63</v>
      </c>
      <c r="C26" s="26"/>
      <c r="D26" s="26"/>
      <c r="E26" s="26"/>
      <c r="F26" s="26"/>
      <c r="G26" s="6">
        <f>G27+G28+G29</f>
        <v>3.319</v>
      </c>
      <c r="H26" s="5">
        <f>H27+H28+H29</f>
        <v>0.9339609039975818</v>
      </c>
    </row>
    <row r="27" spans="1:8">
      <c r="A27" s="4" t="s">
        <v>53</v>
      </c>
      <c r="B27" s="14" t="s">
        <v>22</v>
      </c>
      <c r="C27" s="14"/>
      <c r="D27" s="14"/>
      <c r="E27" s="14"/>
      <c r="F27" s="14"/>
      <c r="G27" s="6">
        <v>1.548</v>
      </c>
      <c r="H27" s="5">
        <v>0.42</v>
      </c>
    </row>
    <row r="28" spans="1:8">
      <c r="A28" s="4" t="s">
        <v>54</v>
      </c>
      <c r="B28" s="14" t="s">
        <v>20</v>
      </c>
      <c r="C28" s="14"/>
      <c r="D28" s="14"/>
      <c r="E28" s="14"/>
      <c r="F28" s="14"/>
      <c r="G28" s="6">
        <v>0.34100000000000003</v>
      </c>
      <c r="H28" s="5">
        <f t="shared" ref="H28" si="0">G28/3.629169</f>
        <v>9.3960903997581821E-2</v>
      </c>
    </row>
    <row r="29" spans="1:8">
      <c r="A29" s="4" t="s">
        <v>55</v>
      </c>
      <c r="B29" s="14" t="s">
        <v>23</v>
      </c>
      <c r="C29" s="14"/>
      <c r="D29" s="14"/>
      <c r="E29" s="14"/>
      <c r="F29" s="14"/>
      <c r="G29" s="1">
        <v>1.43</v>
      </c>
      <c r="H29" s="5">
        <v>0.42</v>
      </c>
    </row>
    <row r="30" spans="1:8">
      <c r="A30" s="4">
        <v>2</v>
      </c>
      <c r="B30" s="26" t="s">
        <v>24</v>
      </c>
      <c r="C30" s="26"/>
      <c r="D30" s="26"/>
      <c r="E30" s="26"/>
      <c r="F30" s="26"/>
      <c r="G30" s="5">
        <f>G31+G32+G33</f>
        <v>4.3410000000000002</v>
      </c>
      <c r="H30" s="5">
        <v>1.2</v>
      </c>
    </row>
    <row r="31" spans="1:8">
      <c r="A31" s="4" t="s">
        <v>56</v>
      </c>
      <c r="B31" s="14" t="s">
        <v>25</v>
      </c>
      <c r="C31" s="14"/>
      <c r="D31" s="14"/>
      <c r="E31" s="14"/>
      <c r="F31" s="14"/>
      <c r="G31" s="6">
        <v>2.8610000000000002</v>
      </c>
      <c r="H31" s="5">
        <f>G31/3.628169</f>
        <v>0.78855202169468952</v>
      </c>
    </row>
    <row r="32" spans="1:8">
      <c r="A32" s="4" t="s">
        <v>57</v>
      </c>
      <c r="B32" s="14" t="s">
        <v>20</v>
      </c>
      <c r="C32" s="14"/>
      <c r="D32" s="14"/>
      <c r="E32" s="14"/>
      <c r="F32" s="14"/>
      <c r="G32" s="6">
        <v>0.629</v>
      </c>
      <c r="H32" s="5">
        <v>0.18</v>
      </c>
    </row>
    <row r="33" spans="1:8">
      <c r="A33" s="4" t="s">
        <v>26</v>
      </c>
      <c r="B33" s="14" t="s">
        <v>23</v>
      </c>
      <c r="C33" s="14"/>
      <c r="D33" s="14"/>
      <c r="E33" s="14"/>
      <c r="F33" s="14"/>
      <c r="G33" s="1">
        <v>0.85099999999999998</v>
      </c>
      <c r="H33" s="5">
        <f t="shared" ref="H33" si="1">G33/3.628169</f>
        <v>0.23455357233910545</v>
      </c>
    </row>
    <row r="34" spans="1:8">
      <c r="A34" s="4">
        <v>3</v>
      </c>
      <c r="B34" s="14" t="s">
        <v>27</v>
      </c>
      <c r="C34" s="14"/>
      <c r="D34" s="14"/>
      <c r="E34" s="14"/>
      <c r="F34" s="14"/>
      <c r="G34" s="1">
        <v>0</v>
      </c>
      <c r="H34" s="1">
        <v>0</v>
      </c>
    </row>
    <row r="35" spans="1:8">
      <c r="A35" s="4">
        <v>4</v>
      </c>
      <c r="B35" s="14" t="s">
        <v>28</v>
      </c>
      <c r="C35" s="14"/>
      <c r="D35" s="14"/>
      <c r="E35" s="14"/>
      <c r="F35" s="14"/>
      <c r="G35" s="1">
        <v>0</v>
      </c>
      <c r="H35" s="1">
        <v>0</v>
      </c>
    </row>
    <row r="36" spans="1:8">
      <c r="A36" s="4">
        <v>5</v>
      </c>
      <c r="B36" s="26" t="s">
        <v>29</v>
      </c>
      <c r="C36" s="26"/>
      <c r="D36" s="26"/>
      <c r="E36" s="26"/>
      <c r="F36" s="26"/>
      <c r="G36" s="6">
        <f>G30+G10</f>
        <v>73.461999999999989</v>
      </c>
      <c r="H36" s="5">
        <f>H30+H10</f>
        <v>20.263960903997582</v>
      </c>
    </row>
    <row r="37" spans="1:8">
      <c r="A37" s="4">
        <v>6</v>
      </c>
      <c r="B37" s="14" t="s">
        <v>30</v>
      </c>
      <c r="C37" s="14"/>
      <c r="D37" s="14"/>
      <c r="E37" s="14"/>
      <c r="F37" s="14"/>
      <c r="G37" s="1">
        <v>0</v>
      </c>
      <c r="H37" s="1">
        <v>0</v>
      </c>
    </row>
    <row r="38" spans="1:8">
      <c r="A38" s="4">
        <v>7</v>
      </c>
      <c r="B38" s="26" t="s">
        <v>31</v>
      </c>
      <c r="C38" s="26"/>
      <c r="D38" s="26"/>
      <c r="E38" s="26"/>
      <c r="F38" s="26"/>
      <c r="G38" s="1">
        <f>G39+G41+G42</f>
        <v>3.12</v>
      </c>
      <c r="H38" s="5">
        <v>0.85</v>
      </c>
    </row>
    <row r="39" spans="1:8">
      <c r="A39" s="4" t="s">
        <v>58</v>
      </c>
      <c r="B39" s="14" t="s">
        <v>32</v>
      </c>
      <c r="C39" s="14"/>
      <c r="D39" s="14"/>
      <c r="E39" s="14"/>
      <c r="F39" s="14"/>
      <c r="G39" s="1">
        <v>0.56100000000000005</v>
      </c>
      <c r="H39" s="5">
        <f>G39/3.628169</f>
        <v>0.15462344780521525</v>
      </c>
    </row>
    <row r="40" spans="1:8">
      <c r="A40" s="4" t="s">
        <v>59</v>
      </c>
      <c r="B40" s="14" t="s">
        <v>33</v>
      </c>
      <c r="C40" s="14"/>
      <c r="D40" s="14"/>
      <c r="E40" s="14"/>
      <c r="F40" s="14"/>
      <c r="G40" s="1"/>
      <c r="H40" s="5">
        <f t="shared" ref="H40:H42" si="2">G40/3.628169</f>
        <v>0</v>
      </c>
    </row>
    <row r="41" spans="1:8">
      <c r="A41" s="4" t="s">
        <v>60</v>
      </c>
      <c r="B41" s="14" t="s">
        <v>34</v>
      </c>
      <c r="C41" s="14"/>
      <c r="D41" s="14"/>
      <c r="E41" s="14"/>
      <c r="F41" s="14"/>
      <c r="G41" s="1">
        <v>1.1339999999999999</v>
      </c>
      <c r="H41" s="5">
        <f t="shared" si="2"/>
        <v>0.31255434903941903</v>
      </c>
    </row>
    <row r="42" spans="1:8" ht="15.75" customHeight="1">
      <c r="A42" s="4" t="s">
        <v>61</v>
      </c>
      <c r="B42" s="14" t="s">
        <v>35</v>
      </c>
      <c r="C42" s="14"/>
      <c r="D42" s="14"/>
      <c r="E42" s="14"/>
      <c r="F42" s="14"/>
      <c r="G42" s="1">
        <v>1.425</v>
      </c>
      <c r="H42" s="5">
        <f t="shared" si="2"/>
        <v>0.39276009469239165</v>
      </c>
    </row>
    <row r="43" spans="1:8">
      <c r="A43" s="4">
        <v>8</v>
      </c>
      <c r="B43" s="14" t="s">
        <v>36</v>
      </c>
      <c r="C43" s="14"/>
      <c r="D43" s="14"/>
      <c r="E43" s="14"/>
      <c r="F43" s="14"/>
      <c r="G43" s="6">
        <f>G38+G36</f>
        <v>76.581999999999994</v>
      </c>
      <c r="H43" s="5">
        <f>H38+H36</f>
        <v>21.113960903997583</v>
      </c>
    </row>
    <row r="44" spans="1:8">
      <c r="A44" s="4">
        <v>9</v>
      </c>
      <c r="B44" s="26" t="s">
        <v>76</v>
      </c>
      <c r="C44" s="26"/>
      <c r="D44" s="26"/>
      <c r="E44" s="26"/>
      <c r="F44" s="26"/>
      <c r="G44" s="1"/>
      <c r="H44" s="5">
        <f>H43</f>
        <v>21.113960903997583</v>
      </c>
    </row>
    <row r="45" spans="1:8" ht="16.5" customHeight="1">
      <c r="A45" s="4" t="s">
        <v>74</v>
      </c>
      <c r="B45" s="26" t="s">
        <v>37</v>
      </c>
      <c r="C45" s="26"/>
      <c r="D45" s="26"/>
      <c r="E45" s="26"/>
      <c r="F45" s="26"/>
      <c r="G45" s="1">
        <v>3628.1689999999999</v>
      </c>
      <c r="H45" s="1"/>
    </row>
    <row r="46" spans="1:8">
      <c r="A46" s="4" t="s">
        <v>75</v>
      </c>
      <c r="B46" s="14" t="s">
        <v>38</v>
      </c>
      <c r="C46" s="14"/>
      <c r="D46" s="14"/>
      <c r="E46" s="14"/>
      <c r="F46" s="14"/>
      <c r="G46" s="10">
        <f>G38/G36*100</f>
        <v>4.2470937355367413</v>
      </c>
      <c r="H46" s="10">
        <f>H38/H36*100</f>
        <v>4.1946389653382914</v>
      </c>
    </row>
    <row r="48" spans="1:8" ht="18.75">
      <c r="A48" s="27" t="s">
        <v>80</v>
      </c>
      <c r="B48" s="27"/>
      <c r="C48" s="27"/>
      <c r="D48" s="27"/>
      <c r="E48" s="27"/>
      <c r="G48" s="27" t="s">
        <v>81</v>
      </c>
      <c r="H48" s="27"/>
    </row>
  </sheetData>
  <mergeCells count="48">
    <mergeCell ref="G1:H1"/>
    <mergeCell ref="F2:H2"/>
    <mergeCell ref="F3:H3"/>
    <mergeCell ref="A48:E48"/>
    <mergeCell ref="G48:H48"/>
    <mergeCell ref="A7:A8"/>
    <mergeCell ref="B7:F8"/>
    <mergeCell ref="G7:H7"/>
    <mergeCell ref="B16:F16"/>
    <mergeCell ref="B31:F31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45:F45"/>
    <mergeCell ref="B46:F46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5:H5"/>
    <mergeCell ref="A4:H4"/>
    <mergeCell ref="B9:F9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21:F21"/>
    <mergeCell ref="B10:F10"/>
  </mergeCells>
  <pageMargins left="0.7" right="0.7" top="0.75" bottom="0.34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бюджет всього</vt:lpstr>
      <vt:lpstr>бюджет вироб.</vt:lpstr>
      <vt:lpstr>бюджет трансп.</vt:lpstr>
      <vt:lpstr>бюджет пост.</vt:lpstr>
      <vt:lpstr>інші всього</vt:lpstr>
      <vt:lpstr>інші вироб.</vt:lpstr>
      <vt:lpstr>інші транспор.</vt:lpstr>
      <vt:lpstr>інші постач.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2021-03-31T12:19:11Z</cp:lastPrinted>
  <dcterms:created xsi:type="dcterms:W3CDTF">2017-12-12T13:25:24Z</dcterms:created>
  <dcterms:modified xsi:type="dcterms:W3CDTF">2021-03-31T12:19:34Z</dcterms:modified>
</cp:coreProperties>
</file>