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2435" activeTab="2"/>
  </bookViews>
  <sheets>
    <sheet name="бюджет всього" sheetId="7" r:id="rId1"/>
    <sheet name="бюджет вироб." sheetId="9" r:id="rId2"/>
    <sheet name="бюджет трансп." sheetId="10" r:id="rId3"/>
    <sheet name="бюджет пост." sheetId="11" r:id="rId4"/>
    <sheet name="інші всього" sheetId="12" r:id="rId5"/>
    <sheet name="інші вироб." sheetId="13" r:id="rId6"/>
    <sheet name="інші транспор." sheetId="14" r:id="rId7"/>
    <sheet name="інші постач." sheetId="15" r:id="rId8"/>
    <sheet name="Лист2" sheetId="2" r:id="rId9"/>
    <sheet name="Лист3" sheetId="3" r:id="rId10"/>
  </sheets>
  <definedNames>
    <definedName name="_xlnm.Print_Area" localSheetId="2">'бюджет трансп.'!$A$1:$H$47</definedName>
  </definedNames>
  <calcPr calcId="114210"/>
</workbook>
</file>

<file path=xl/calcChain.xml><?xml version="1.0" encoding="utf-8"?>
<calcChain xmlns="http://schemas.openxmlformats.org/spreadsheetml/2006/main">
  <c r="H23" i="14"/>
  <c r="H29" i="7"/>
  <c r="H27" i="11"/>
  <c r="H23"/>
  <c r="H23" i="10"/>
  <c r="G27" i="11"/>
  <c r="G23"/>
  <c r="G16" i="12"/>
  <c r="H26"/>
  <c r="G38"/>
  <c r="G39"/>
  <c r="G36"/>
  <c r="G29"/>
  <c r="G30"/>
  <c r="G28"/>
  <c r="G26"/>
  <c r="G24"/>
  <c r="G21"/>
  <c r="G22"/>
  <c r="G20"/>
  <c r="G15"/>
  <c r="G11"/>
  <c r="G12"/>
  <c r="G13"/>
  <c r="G14"/>
  <c r="G17"/>
  <c r="G10"/>
  <c r="G9"/>
  <c r="G29" i="7"/>
  <c r="G30"/>
  <c r="G28"/>
  <c r="H26"/>
  <c r="H16"/>
  <c r="G38"/>
  <c r="G39"/>
  <c r="G36"/>
  <c r="G25"/>
  <c r="G26"/>
  <c r="G24"/>
  <c r="G21"/>
  <c r="G22"/>
  <c r="G20"/>
  <c r="G18"/>
  <c r="G17"/>
  <c r="G16"/>
  <c r="G15"/>
  <c r="G10"/>
  <c r="G9"/>
  <c r="H37" i="13"/>
  <c r="H38"/>
  <c r="H39"/>
  <c r="H36"/>
  <c r="H21"/>
  <c r="H22"/>
  <c r="H20"/>
  <c r="H10"/>
  <c r="H10" i="12"/>
  <c r="H16" i="13"/>
  <c r="H16" i="12"/>
  <c r="H17" i="13"/>
  <c r="H9" i="12"/>
  <c r="G35" i="13"/>
  <c r="H27"/>
  <c r="G27"/>
  <c r="H21" i="9"/>
  <c r="H22"/>
  <c r="H20"/>
  <c r="H10" i="7"/>
  <c r="H11" i="9"/>
  <c r="H12"/>
  <c r="H13"/>
  <c r="H14"/>
  <c r="H15"/>
  <c r="H9" i="7"/>
  <c r="G35" i="9"/>
  <c r="H37" i="15"/>
  <c r="H38"/>
  <c r="H39"/>
  <c r="H36"/>
  <c r="H30"/>
  <c r="H28"/>
  <c r="H25"/>
  <c r="G35"/>
  <c r="H24" i="7"/>
  <c r="H23"/>
  <c r="H17"/>
  <c r="G35" i="11"/>
  <c r="H30" i="10"/>
  <c r="H30" i="7"/>
  <c r="H22" i="10"/>
  <c r="H37" i="14"/>
  <c r="H38"/>
  <c r="H39"/>
  <c r="H36"/>
  <c r="H30"/>
  <c r="H29"/>
  <c r="H28"/>
  <c r="H24" i="12"/>
  <c r="H22" i="14"/>
  <c r="H20"/>
  <c r="H18"/>
  <c r="H18" i="12"/>
  <c r="H17" i="14"/>
  <c r="G35"/>
  <c r="G35" i="10"/>
  <c r="H37"/>
  <c r="H38"/>
  <c r="H39"/>
  <c r="H36"/>
  <c r="H31"/>
  <c r="H32"/>
  <c r="H39" i="12"/>
  <c r="H8" i="13"/>
  <c r="H19"/>
  <c r="H8" i="7"/>
  <c r="H28" i="12"/>
  <c r="H22"/>
  <c r="H29"/>
  <c r="H17"/>
  <c r="H8"/>
  <c r="H20"/>
  <c r="H21"/>
  <c r="H22" i="7"/>
  <c r="G8"/>
  <c r="H20"/>
  <c r="G23"/>
  <c r="H38" i="12"/>
  <c r="H36"/>
  <c r="H36" i="7"/>
  <c r="H35"/>
  <c r="H35" i="13"/>
  <c r="H35" i="9"/>
  <c r="G8" i="12"/>
  <c r="G27" i="10"/>
  <c r="H19" i="7"/>
  <c r="H7"/>
  <c r="H35" i="12"/>
  <c r="H23" i="13"/>
  <c r="G31" i="12"/>
  <c r="H23" i="15"/>
  <c r="H19"/>
  <c r="H8"/>
  <c r="G8"/>
  <c r="H8" i="14"/>
  <c r="G8"/>
  <c r="H31" i="12"/>
  <c r="H19"/>
  <c r="H27" i="7"/>
  <c r="H19" i="11"/>
  <c r="H8"/>
  <c r="H7"/>
  <c r="G8"/>
  <c r="H27" i="10"/>
  <c r="H19"/>
  <c r="H7"/>
  <c r="H19" i="9"/>
  <c r="G35" i="7"/>
  <c r="H7" i="15"/>
  <c r="H33"/>
  <c r="H43"/>
  <c r="H33" i="13"/>
  <c r="G23" i="14"/>
  <c r="G27"/>
  <c r="G8" i="10"/>
  <c r="G19"/>
  <c r="G8" i="9"/>
  <c r="G35" i="12"/>
  <c r="G19" i="15"/>
  <c r="G19" i="14"/>
  <c r="H23" i="12"/>
  <c r="H7"/>
  <c r="H33"/>
  <c r="H19" i="14"/>
  <c r="H27"/>
  <c r="G19" i="13"/>
  <c r="G23"/>
  <c r="H33" i="7"/>
  <c r="H40"/>
  <c r="G7"/>
  <c r="H23" i="9"/>
  <c r="H8"/>
  <c r="G19"/>
  <c r="H33" i="11"/>
  <c r="H43"/>
  <c r="H33" i="10"/>
  <c r="H27" i="9"/>
  <c r="H40" i="12"/>
  <c r="H7" i="9"/>
  <c r="H33"/>
  <c r="H43" i="12"/>
  <c r="H41" i="7"/>
  <c r="G7" i="14"/>
  <c r="G8" i="13"/>
  <c r="G7"/>
  <c r="G33"/>
  <c r="G19" i="11"/>
  <c r="G7"/>
  <c r="G23" i="10"/>
  <c r="G7"/>
  <c r="G23" i="9"/>
  <c r="G7"/>
  <c r="G27"/>
  <c r="G27" i="7"/>
  <c r="G27" i="15"/>
  <c r="G23"/>
  <c r="G19" i="12"/>
  <c r="H40" i="15"/>
  <c r="H41"/>
  <c r="H40" i="13"/>
  <c r="G33" i="14"/>
  <c r="H7"/>
  <c r="H33"/>
  <c r="H40"/>
  <c r="H43" i="7"/>
  <c r="H40" i="11"/>
  <c r="H43" i="10"/>
  <c r="H40"/>
  <c r="H41" i="12"/>
  <c r="G33" i="9"/>
  <c r="G40"/>
  <c r="G33" i="7"/>
  <c r="G43"/>
  <c r="G27" i="12"/>
  <c r="G23"/>
  <c r="G7" i="15"/>
  <c r="H41" i="13"/>
  <c r="H43" i="14"/>
  <c r="G43"/>
  <c r="G40"/>
  <c r="G33" i="10"/>
  <c r="H41" i="11"/>
  <c r="H41" i="10"/>
  <c r="H43" i="9"/>
  <c r="H40"/>
  <c r="G43"/>
  <c r="G33" i="11"/>
  <c r="G40" i="7"/>
  <c r="G33" i="15"/>
  <c r="G7" i="12"/>
  <c r="H41" i="14"/>
  <c r="G43" i="13"/>
  <c r="G40"/>
  <c r="G40" i="10"/>
  <c r="G43"/>
  <c r="H41" i="9"/>
  <c r="G40" i="11"/>
  <c r="G43"/>
  <c r="G33" i="12"/>
  <c r="G43" i="15"/>
  <c r="G40"/>
  <c r="G43" i="12"/>
  <c r="G40"/>
</calcChain>
</file>

<file path=xl/sharedStrings.xml><?xml version="1.0" encoding="utf-8"?>
<sst xmlns="http://schemas.openxmlformats.org/spreadsheetml/2006/main" count="593" uniqueCount="88">
  <si>
    <t>Без ПДВ</t>
  </si>
  <si>
    <t>№ з/п</t>
  </si>
  <si>
    <t>Найменування показників</t>
  </si>
  <si>
    <t>тис.грн. на рік</t>
  </si>
  <si>
    <t>грн/Гкал</t>
  </si>
  <si>
    <t>Виробнича собівартість, у т.ч.:</t>
  </si>
  <si>
    <t>прямі матеріальні витрати, у т.ч.:</t>
  </si>
  <si>
    <t>витрати на паливо для виробництва теплової енергії котельнями</t>
  </si>
  <si>
    <t>витрати на електроенергію</t>
  </si>
  <si>
    <t>собівартість теплової енергії ТЕЦ,ТЕС,АЕС,КГУ, у т.ч.:</t>
  </si>
  <si>
    <t>1.1.3.1</t>
  </si>
  <si>
    <t>витрати на паливо у собівартості теплової енергії ТЕЦ,ТЕС,АЕС</t>
  </si>
  <si>
    <t>1.1.4.1</t>
  </si>
  <si>
    <t>витрати на паливо у витратах на покупну теплову енергію</t>
  </si>
  <si>
    <t>транспортуван.теплової енергії тепловими мережами інших підприємств</t>
  </si>
  <si>
    <t>вода для технологічних потреб та водовідведення</t>
  </si>
  <si>
    <t>матеріали,запасні частини та інші матеріальні ресурси</t>
  </si>
  <si>
    <t>прямі витрати на оплату праці</t>
  </si>
  <si>
    <t>інші прямі витрати, у т.ч.</t>
  </si>
  <si>
    <t>амортизаційні відрахування</t>
  </si>
  <si>
    <t>відрахування на соціальні заходи</t>
  </si>
  <si>
    <t>інші прямі витрати</t>
  </si>
  <si>
    <t xml:space="preserve">витрати на оплату праці </t>
  </si>
  <si>
    <t>інші витрати</t>
  </si>
  <si>
    <t>Адміністративні витрати, у т.ч.:</t>
  </si>
  <si>
    <t xml:space="preserve">витрати на оплату праці  </t>
  </si>
  <si>
    <t>2.3.</t>
  </si>
  <si>
    <t>Інші операційні витрати</t>
  </si>
  <si>
    <t>Фінансові витрати</t>
  </si>
  <si>
    <t>Повна собівартість</t>
  </si>
  <si>
    <t>Витрати на покриття втрат</t>
  </si>
  <si>
    <t>Розрахунковий прибуток, у т.ч.:</t>
  </si>
  <si>
    <t>податок на прибуток</t>
  </si>
  <si>
    <t>резервний фонд (капітал) та дивіденди</t>
  </si>
  <si>
    <t>на розвиток виробництва (виробничі інвестиції)</t>
  </si>
  <si>
    <t>інше використання прибутку (прибуток у тарифах ТЕЦ, ТЕС, КГУ)</t>
  </si>
  <si>
    <t>Вартість теплової енергії за відповідним тарифом</t>
  </si>
  <si>
    <t>Обсяг реалізації теплової енергії власним споживачам, Гкал</t>
  </si>
  <si>
    <t>Рівень рентабельності, %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</si>
  <si>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</si>
  <si>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</si>
  <si>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</si>
  <si>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</si>
  <si>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</si>
  <si>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</si>
  <si>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</si>
  <si>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</si>
  <si>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1.2</t>
  </si>
  <si>
    <t>1.3</t>
  </si>
  <si>
    <t>1.3.1</t>
  </si>
  <si>
    <t>1.3.2</t>
  </si>
  <si>
    <t>1.3.3.</t>
  </si>
  <si>
    <t>1.4</t>
  </si>
  <si>
    <t>1.4.1</t>
  </si>
  <si>
    <t>1.4.2</t>
  </si>
  <si>
    <t>1.4.3</t>
  </si>
  <si>
    <t>2.1</t>
  </si>
  <si>
    <t>2.2</t>
  </si>
  <si>
    <t>7.1</t>
  </si>
  <si>
    <t>7.2</t>
  </si>
  <si>
    <t>7.3</t>
  </si>
  <si>
    <t>7.4</t>
  </si>
  <si>
    <t>витрати на покупну теплову енергію у т.ч.:</t>
  </si>
  <si>
    <t>загальновиробничі витрати, у т.ч.:</t>
  </si>
  <si>
    <t>для потреб бюджетних установ</t>
  </si>
  <si>
    <t>для потреб інших споживачів</t>
  </si>
  <si>
    <t xml:space="preserve">Структура  тарифу на теплову енергію по КП БРР "Балаклійські теплові мережі" </t>
  </si>
  <si>
    <t xml:space="preserve">Структура  тарифу на виробництво теплової енергії по КП БРР "Балаклійські теплові мережі" </t>
  </si>
  <si>
    <t xml:space="preserve">Структура  тарифу на транспортування теплової енергії по КП БРР "Балаклійські теплові мережі" </t>
  </si>
  <si>
    <t xml:space="preserve">Структура  тарифу на постачання теплової енергії по КП БРР "Балаклійські теплові мережі" </t>
  </si>
  <si>
    <t>Витрати на покриття втрат теплової енергії в мережах</t>
  </si>
  <si>
    <t>відпуск теплової енергії з колекторів, Гкал</t>
  </si>
  <si>
    <t>витрати на відшкодування втрат теплової енергії в мережах</t>
  </si>
  <si>
    <t>витрати на покриття втрат теплової енергії в мережах</t>
  </si>
  <si>
    <t>10</t>
  </si>
  <si>
    <t>11</t>
  </si>
  <si>
    <t>Тариф на теплову енергію, грн/Гкал</t>
  </si>
  <si>
    <t xml:space="preserve">Додаток 1
до рішення VI сесії Ізюмської районної ради VIIІ скликання
від 16.02.2020р. №69-VIIІ
</t>
  </si>
  <si>
    <t>Додаток 2
до рішення VI сесії Ізюмської районної ради VIIІ скликання
від 16.02.2020р. №69-VIIІ</t>
  </si>
  <si>
    <t>Додаток 3
до рішення VI сесії Ізюмської районної ради VIIІ скликання
від 16.02.2020р. №69-VIIІ</t>
  </si>
  <si>
    <t>Додаток 4
до рішення VI сесії Ізюмської районної ради VIIІ скликання
від 16.02.2020р. №69-VIIІ</t>
  </si>
  <si>
    <t>Додаток 5
до рішення VI сесії Ізюмської районної ради VIIІ скликання
від 16.02.2020р. №69-VIIІ</t>
  </si>
  <si>
    <t>Додаток 6
до рішення VI сесії Ізюмської районної ради VIIІ скликання
від 16.02.2020р. №69-VIIІ</t>
  </si>
  <si>
    <t>Додаток 7
до рішення VI сесії Ізюмської районної ради VIIІ скликання
від 16.02.2020р. №69-VIIІ</t>
  </si>
  <si>
    <t>Додаток 8
до рішення VI сесії Ізюмської районної ради VIIІ скликання
від 16.02.2020р. №69-VIIІ</t>
  </si>
  <si>
    <t>Заступник голови районної ради                                                                                        Сергій ШУТЬКО</t>
  </si>
  <si>
    <t>Сергій ШУТЬКО</t>
  </si>
  <si>
    <t>Заступник голови районної ради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</si>
</sst>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vertical="top"/>
    </xf>
    <xf numFmtId="0" fontId="1" fillId="0" borderId="0" xfId="0" applyFont="1" applyAlignment="1"/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zoomScale="60" zoomScaleNormal="100" workbookViewId="0">
      <selection activeCell="N20" sqref="N20"/>
    </sheetView>
  </sheetViews>
  <sheetFormatPr defaultRowHeight="15"/>
  <cols>
    <col min="1" max="1" width="6.28515625" customWidth="1"/>
    <col min="6" max="6" width="23.5703125" customWidth="1"/>
    <col min="7" max="7" width="10.5703125" customWidth="1"/>
    <col min="8" max="8" width="9.42578125" customWidth="1"/>
  </cols>
  <sheetData>
    <row r="1" spans="1:8" ht="66.75" customHeight="1">
      <c r="A1" s="28" t="s">
        <v>77</v>
      </c>
      <c r="B1" s="29"/>
      <c r="C1" s="29"/>
      <c r="D1" s="29"/>
      <c r="E1" s="29"/>
      <c r="F1" s="29"/>
      <c r="G1" s="29"/>
      <c r="H1" s="29"/>
    </row>
    <row r="2" spans="1:8">
      <c r="A2" s="30" t="s">
        <v>66</v>
      </c>
      <c r="B2" s="30"/>
      <c r="C2" s="30"/>
      <c r="D2" s="30"/>
      <c r="E2" s="30"/>
      <c r="F2" s="30"/>
      <c r="G2" s="30"/>
      <c r="H2" s="30"/>
    </row>
    <row r="3" spans="1:8">
      <c r="H3" t="s">
        <v>0</v>
      </c>
    </row>
    <row r="4" spans="1:8" ht="33" customHeight="1">
      <c r="A4" s="15" t="s">
        <v>1</v>
      </c>
      <c r="B4" s="17" t="s">
        <v>2</v>
      </c>
      <c r="C4" s="18"/>
      <c r="D4" s="18"/>
      <c r="E4" s="18"/>
      <c r="F4" s="19"/>
      <c r="G4" s="23" t="s">
        <v>64</v>
      </c>
      <c r="H4" s="24"/>
    </row>
    <row r="5" spans="1:8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8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8">
      <c r="A7" s="4">
        <v>1</v>
      </c>
      <c r="B7" s="25" t="s">
        <v>5</v>
      </c>
      <c r="C7" s="25"/>
      <c r="D7" s="25"/>
      <c r="E7" s="25"/>
      <c r="F7" s="25"/>
      <c r="G7" s="6">
        <f>G8+G18+G19+G23</f>
        <v>28016.928000000004</v>
      </c>
      <c r="H7" s="5">
        <f>H8+H18+H19+H23</f>
        <v>1761.8111062856415</v>
      </c>
    </row>
    <row r="8" spans="1:8">
      <c r="A8" s="4" t="s">
        <v>39</v>
      </c>
      <c r="B8" s="25" t="s">
        <v>6</v>
      </c>
      <c r="C8" s="25"/>
      <c r="D8" s="25"/>
      <c r="E8" s="25"/>
      <c r="F8" s="25"/>
      <c r="G8" s="6">
        <f>G9+G10+G15+G16+G17</f>
        <v>21319.938000000002</v>
      </c>
      <c r="H8" s="5">
        <f>H9+H10+H15+H16+H17</f>
        <v>1339.52</v>
      </c>
    </row>
    <row r="9" spans="1:8" ht="27.75" customHeight="1">
      <c r="A9" s="4" t="s">
        <v>40</v>
      </c>
      <c r="B9" s="14" t="s">
        <v>7</v>
      </c>
      <c r="C9" s="14"/>
      <c r="D9" s="14"/>
      <c r="E9" s="14"/>
      <c r="F9" s="14"/>
      <c r="G9" s="1">
        <f ca="1">'бюджет вироб.'!G9</f>
        <v>17350.431</v>
      </c>
      <c r="H9" s="5">
        <f ca="1">'бюджет вироб.'!H9</f>
        <v>1078.24</v>
      </c>
    </row>
    <row r="10" spans="1:8">
      <c r="A10" s="4" t="s">
        <v>41</v>
      </c>
      <c r="B10" s="14" t="s">
        <v>8</v>
      </c>
      <c r="C10" s="14"/>
      <c r="D10" s="14"/>
      <c r="E10" s="14"/>
      <c r="F10" s="14"/>
      <c r="G10" s="6">
        <f ca="1">'бюджет вироб.'!G10+'бюджет трансп.'!G10+'бюджет пост.'!G10</f>
        <v>1719.8040000000001</v>
      </c>
      <c r="H10" s="5">
        <f ca="1">'бюджет вироб.'!H10+'бюджет трансп.'!H10+'бюджет пост.'!H10</f>
        <v>106.87</v>
      </c>
    </row>
    <row r="11" spans="1:8" ht="12.7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1"/>
    </row>
    <row r="12" spans="1:8" ht="20.2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1"/>
    </row>
    <row r="13" spans="1:8">
      <c r="A13" s="4" t="s">
        <v>43</v>
      </c>
      <c r="B13" s="14" t="s">
        <v>62</v>
      </c>
      <c r="C13" s="14"/>
      <c r="D13" s="14"/>
      <c r="E13" s="14"/>
      <c r="F13" s="14"/>
      <c r="G13" s="1"/>
      <c r="H13" s="1"/>
    </row>
    <row r="14" spans="1:8" ht="16.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1"/>
    </row>
    <row r="15" spans="1:8" ht="16.5" customHeight="1">
      <c r="A15" s="4" t="s">
        <v>44</v>
      </c>
      <c r="B15" s="14" t="s">
        <v>73</v>
      </c>
      <c r="C15" s="14"/>
      <c r="D15" s="14"/>
      <c r="E15" s="14"/>
      <c r="F15" s="14"/>
      <c r="G15" s="1">
        <f ca="1">'бюджет трансп.'!G16</f>
        <v>1985.808</v>
      </c>
      <c r="H15" s="5">
        <v>137.24</v>
      </c>
    </row>
    <row r="16" spans="1:8" ht="13.5" customHeight="1">
      <c r="A16" s="4" t="s">
        <v>45</v>
      </c>
      <c r="B16" s="14" t="s">
        <v>15</v>
      </c>
      <c r="C16" s="14"/>
      <c r="D16" s="14"/>
      <c r="E16" s="14"/>
      <c r="F16" s="14"/>
      <c r="G16" s="1">
        <f ca="1">'бюджет вироб.'!G16+'бюджет пост.'!G16</f>
        <v>62.151000000000003</v>
      </c>
      <c r="H16" s="5">
        <f ca="1">'бюджет вироб.'!H16+'бюджет пост.'!H16</f>
        <v>3.86</v>
      </c>
    </row>
    <row r="17" spans="1:8" ht="14.25" customHeight="1">
      <c r="A17" s="4" t="s">
        <v>46</v>
      </c>
      <c r="B17" s="14" t="s">
        <v>16</v>
      </c>
      <c r="C17" s="14"/>
      <c r="D17" s="14"/>
      <c r="E17" s="14"/>
      <c r="F17" s="14"/>
      <c r="G17" s="6">
        <f ca="1">'бюджет вироб.'!G17+'бюджет трансп.'!G17+'бюджет пост.'!G17</f>
        <v>201.74399999999997</v>
      </c>
      <c r="H17" s="5">
        <f ca="1">'бюджет вироб.'!H17+'бюджет трансп.'!H17+'бюджет пост.'!H17</f>
        <v>13.31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f ca="1">'бюджет вироб.'!G18+'бюджет трансп.'!G18+'бюджет пост.'!G18</f>
        <v>4648.4080000000004</v>
      </c>
      <c r="H18" s="5">
        <v>293.33999999999997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v>1082.0229999999999</v>
      </c>
      <c r="H19" s="5">
        <f ca="1">H20+H21+H22</f>
        <v>68.551106285641552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f ca="1">'бюджет вироб.'!G20+'бюджет трансп.'!G20+'бюджет пост.'!G20</f>
        <v>59.032000000000004</v>
      </c>
      <c r="H20" s="5">
        <f ca="1">'бюджет вироб.'!H20+'бюджет трансп.'!H20+'бюджет пост.'!H20</f>
        <v>4.0011062856415585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1">
        <f ca="1">'бюджет вироб.'!G21+'бюджет трансп.'!G21+'бюджет пост.'!G21</f>
        <v>1022.649</v>
      </c>
      <c r="H21" s="5">
        <v>64.53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1">
        <f ca="1">'бюджет вироб.'!G22+'бюджет трансп.'!G22+'бюджет пост.'!G22</f>
        <v>0.34100000000000003</v>
      </c>
      <c r="H22" s="5">
        <f ca="1">'бюджет вироб.'!H22+'бюджет трансп.'!H22+'бюджет пост.'!H22</f>
        <v>0.02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 ca="1">G24+G25+G26</f>
        <v>966.55899999999997</v>
      </c>
      <c r="H23" s="5">
        <f ca="1">H24+H25+H26</f>
        <v>60.400000000000006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f ca="1">'бюджет вироб.'!G24+'бюджет трансп.'!G24+'бюджет пост.'!G24</f>
        <v>450.82500000000005</v>
      </c>
      <c r="H24" s="5">
        <f ca="1">'бюджет вироб.'!H24+'бюджет трансп.'!H24+'бюджет пост.'!H24</f>
        <v>28.180000000000003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f ca="1">'бюджет вироб.'!G25+'бюджет трансп.'!G25+'бюджет пост.'!G25</f>
        <v>99.181999999999988</v>
      </c>
      <c r="H25" s="5">
        <v>6.19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6">
        <f ca="1">'бюджет вироб.'!G26+'бюджет трансп.'!G26+'бюджет пост.'!G26</f>
        <v>416.55199999999996</v>
      </c>
      <c r="H26" s="5">
        <f ca="1">'бюджет вироб.'!H26+'бюджет трансп.'!H26+'бюджет пост.'!H26</f>
        <v>26.030000000000005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 ca="1">G28+G29+G30</f>
        <v>1263.902</v>
      </c>
      <c r="H27" s="5">
        <f ca="1">H28+H29+H30</f>
        <v>78.971181427382305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f ca="1">'бюджет вироб.'!G28+'бюджет трансп.'!G28+'бюджет пост.'!G28</f>
        <v>832.93</v>
      </c>
      <c r="H28" s="5">
        <v>52.04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f ca="1">'бюджет вироб.'!G29+'бюджет трансп.'!G29+'бюджет пост.'!G29</f>
        <v>183.24600000000001</v>
      </c>
      <c r="H29" s="5">
        <f ca="1">'бюджет вироб.'!H29+'бюджет трансп.'!H29+'бюджет пост.'!H29</f>
        <v>11.459999999999999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6">
        <f ca="1">'бюджет вироб.'!G30+'бюджет трансп.'!G30+'бюджет пост.'!G30</f>
        <v>247.726</v>
      </c>
      <c r="H30" s="5">
        <f ca="1">'бюджет вироб.'!H30+'бюджет трансп.'!H30+'бюджет пост.'!H30</f>
        <v>15.471181427382298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6"/>
      <c r="H31" s="5"/>
    </row>
    <row r="32" spans="1:8">
      <c r="A32" s="4">
        <v>4</v>
      </c>
      <c r="B32" s="14" t="s">
        <v>28</v>
      </c>
      <c r="C32" s="14"/>
      <c r="D32" s="14"/>
      <c r="E32" s="14"/>
      <c r="F32" s="14"/>
      <c r="G32" s="6"/>
      <c r="H32" s="1"/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29280.83</v>
      </c>
      <c r="H33" s="5">
        <f>H27+H7</f>
        <v>1840.7822877130238</v>
      </c>
    </row>
    <row r="34" spans="1:8">
      <c r="A34" s="4">
        <v>6</v>
      </c>
      <c r="B34" s="14" t="s">
        <v>30</v>
      </c>
      <c r="C34" s="14"/>
      <c r="D34" s="14"/>
      <c r="E34" s="14"/>
      <c r="F34" s="14"/>
      <c r="G34" s="1"/>
      <c r="H34" s="1"/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G36+G37+G38+G39</f>
        <v>993.72400000000005</v>
      </c>
      <c r="H35" s="5">
        <f>H36+H38+H39</f>
        <v>62.665176397091017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f ca="1">'бюджет вироб.'!G36+'бюджет трансп.'!G36+'бюджет пост.'!G36</f>
        <v>177.55100000000002</v>
      </c>
      <c r="H36" s="5">
        <f ca="1">'бюджет вироб.'!H36+'бюджет трансп.'!H36+'бюджет пост.'!H36</f>
        <v>11.195176397091014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5"/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f ca="1">'бюджет вироб.'!G38+'бюджет трансп.'!G38+'бюджет пост.'!G38</f>
        <v>361.755</v>
      </c>
      <c r="H38" s="5">
        <v>22.81</v>
      </c>
    </row>
    <row r="39" spans="1:8">
      <c r="A39" s="4" t="s">
        <v>61</v>
      </c>
      <c r="B39" s="14" t="s">
        <v>35</v>
      </c>
      <c r="C39" s="14"/>
      <c r="D39" s="14"/>
      <c r="E39" s="14"/>
      <c r="F39" s="14"/>
      <c r="G39" s="1">
        <f ca="1">'бюджет вироб.'!G39+'бюджет трансп.'!G39+'бюджет пост.'!G39</f>
        <v>454.41800000000001</v>
      </c>
      <c r="H39" s="5">
        <v>28.66</v>
      </c>
    </row>
    <row r="40" spans="1:8">
      <c r="A40" s="4">
        <v>8</v>
      </c>
      <c r="B40" s="25" t="s">
        <v>36</v>
      </c>
      <c r="C40" s="25"/>
      <c r="D40" s="25"/>
      <c r="E40" s="25"/>
      <c r="F40" s="25"/>
      <c r="G40" s="6">
        <f>G35+G33</f>
        <v>30274.554</v>
      </c>
      <c r="H40" s="5">
        <f>H35+H33</f>
        <v>1903.4474641101149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1903.4474641101149</v>
      </c>
    </row>
    <row r="42" spans="1:8" ht="14.25" customHeight="1">
      <c r="A42" s="4" t="s">
        <v>74</v>
      </c>
      <c r="B42" s="25" t="s">
        <v>37</v>
      </c>
      <c r="C42" s="25"/>
      <c r="D42" s="25"/>
      <c r="E42" s="25"/>
      <c r="F42" s="25"/>
      <c r="G42" s="1">
        <v>14470.334999999999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3.3937699170412858</v>
      </c>
      <c r="H43" s="9">
        <f>H35/H33*100</f>
        <v>3.4042687620025851</v>
      </c>
    </row>
    <row r="46" spans="1:8">
      <c r="A46" s="26" t="s">
        <v>85</v>
      </c>
      <c r="B46" s="27"/>
      <c r="C46" s="27"/>
      <c r="D46" s="27"/>
      <c r="E46" s="27"/>
      <c r="F46" s="27"/>
      <c r="G46" s="27"/>
      <c r="H46" s="27"/>
    </row>
  </sheetData>
  <mergeCells count="44">
    <mergeCell ref="B27:F27"/>
    <mergeCell ref="B28:F28"/>
    <mergeCell ref="B15:F15"/>
    <mergeCell ref="B16:F16"/>
    <mergeCell ref="B17:F17"/>
    <mergeCell ref="B24:F24"/>
    <mergeCell ref="B25:F25"/>
    <mergeCell ref="B26:F26"/>
    <mergeCell ref="B35:F35"/>
    <mergeCell ref="B30:F30"/>
    <mergeCell ref="B29:F29"/>
    <mergeCell ref="B36:F36"/>
    <mergeCell ref="B42:F42"/>
    <mergeCell ref="B43:F43"/>
    <mergeCell ref="B40:F40"/>
    <mergeCell ref="B41:F41"/>
    <mergeCell ref="B37:F37"/>
    <mergeCell ref="B38:F38"/>
    <mergeCell ref="B14:F14"/>
    <mergeCell ref="B6:F6"/>
    <mergeCell ref="B18:F18"/>
    <mergeCell ref="B7:F7"/>
    <mergeCell ref="B8:F8"/>
    <mergeCell ref="B39:F39"/>
    <mergeCell ref="B31:F31"/>
    <mergeCell ref="B32:F32"/>
    <mergeCell ref="B33:F33"/>
    <mergeCell ref="B34:F34"/>
    <mergeCell ref="G4:H4"/>
    <mergeCell ref="B9:F9"/>
    <mergeCell ref="B19:F19"/>
    <mergeCell ref="B23:F23"/>
    <mergeCell ref="A46:H46"/>
    <mergeCell ref="A1:H1"/>
    <mergeCell ref="A2:H2"/>
    <mergeCell ref="B20:F20"/>
    <mergeCell ref="B21:F21"/>
    <mergeCell ref="B22:F22"/>
    <mergeCell ref="B10:F10"/>
    <mergeCell ref="B11:F11"/>
    <mergeCell ref="B12:F12"/>
    <mergeCell ref="B13:F13"/>
    <mergeCell ref="A4:A5"/>
    <mergeCell ref="B4:F5"/>
  </mergeCells>
  <phoneticPr fontId="3" type="noConversion"/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="60" zoomScaleNormal="100" workbookViewId="0">
      <selection activeCell="G44" sqref="G44"/>
    </sheetView>
  </sheetViews>
  <sheetFormatPr defaultRowHeight="15"/>
  <cols>
    <col min="1" max="1" width="5.85546875" customWidth="1"/>
    <col min="6" max="6" width="21.140625" customWidth="1"/>
    <col min="7" max="7" width="12.28515625" customWidth="1"/>
    <col min="8" max="8" width="10.5703125" customWidth="1"/>
  </cols>
  <sheetData>
    <row r="1" spans="1:9" ht="75.75" customHeight="1">
      <c r="A1" s="28" t="s">
        <v>78</v>
      </c>
      <c r="B1" s="29"/>
      <c r="C1" s="29"/>
      <c r="D1" s="29"/>
      <c r="E1" s="29"/>
      <c r="F1" s="29"/>
      <c r="G1" s="29"/>
      <c r="H1" s="29"/>
      <c r="I1" s="7"/>
    </row>
    <row r="2" spans="1:9">
      <c r="A2" s="30" t="s">
        <v>67</v>
      </c>
      <c r="B2" s="30"/>
      <c r="C2" s="30"/>
      <c r="D2" s="30"/>
      <c r="E2" s="30"/>
      <c r="F2" s="30"/>
      <c r="G2" s="30"/>
      <c r="H2" s="30"/>
      <c r="I2" s="7"/>
    </row>
    <row r="3" spans="1:9">
      <c r="H3" t="s">
        <v>0</v>
      </c>
    </row>
    <row r="4" spans="1:9" ht="32.25" customHeight="1">
      <c r="A4" s="15" t="s">
        <v>1</v>
      </c>
      <c r="B4" s="17" t="s">
        <v>2</v>
      </c>
      <c r="C4" s="18"/>
      <c r="D4" s="18"/>
      <c r="E4" s="18"/>
      <c r="F4" s="19"/>
      <c r="G4" s="23" t="s">
        <v>64</v>
      </c>
      <c r="H4" s="24"/>
    </row>
    <row r="5" spans="1:9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9" ht="10.5" customHeight="1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9">
      <c r="A7" s="4">
        <v>1</v>
      </c>
      <c r="B7" s="25" t="s">
        <v>5</v>
      </c>
      <c r="C7" s="25"/>
      <c r="D7" s="25"/>
      <c r="E7" s="25"/>
      <c r="F7" s="25"/>
      <c r="G7" s="6">
        <f>G8+G18+G19+G23</f>
        <v>25042.111000000004</v>
      </c>
      <c r="H7" s="5">
        <f>H8+H18+H19+H23</f>
        <v>1556.2303275052345</v>
      </c>
    </row>
    <row r="8" spans="1:9">
      <c r="A8" s="4" t="s">
        <v>39</v>
      </c>
      <c r="B8" s="25" t="s">
        <v>6</v>
      </c>
      <c r="C8" s="25"/>
      <c r="D8" s="25"/>
      <c r="E8" s="25"/>
      <c r="F8" s="25"/>
      <c r="G8" s="6">
        <f>G9+G10+G16+G17</f>
        <v>19223.251000000004</v>
      </c>
      <c r="H8" s="5">
        <f>H9+H10+H16+H17</f>
        <v>1194.6200000000001</v>
      </c>
    </row>
    <row r="9" spans="1:9" ht="27.75" customHeight="1">
      <c r="A9" s="4" t="s">
        <v>40</v>
      </c>
      <c r="B9" s="14" t="s">
        <v>7</v>
      </c>
      <c r="C9" s="14"/>
      <c r="D9" s="14"/>
      <c r="E9" s="14"/>
      <c r="F9" s="14"/>
      <c r="G9" s="1">
        <v>17350.431</v>
      </c>
      <c r="H9" s="5">
        <v>1078.24</v>
      </c>
    </row>
    <row r="10" spans="1:9">
      <c r="A10" s="4" t="s">
        <v>41</v>
      </c>
      <c r="B10" s="14" t="s">
        <v>8</v>
      </c>
      <c r="C10" s="14"/>
      <c r="D10" s="14"/>
      <c r="E10" s="14"/>
      <c r="F10" s="14"/>
      <c r="G10" s="6">
        <v>1719.8040000000001</v>
      </c>
      <c r="H10" s="5">
        <v>106.87</v>
      </c>
    </row>
    <row r="11" spans="1:9" ht="17.2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5">
        <f>G11/16.091468</f>
        <v>0</v>
      </c>
    </row>
    <row r="12" spans="1:9" ht="16.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5">
        <f>G12/16.091468</f>
        <v>0</v>
      </c>
    </row>
    <row r="13" spans="1:9">
      <c r="A13" s="4" t="s">
        <v>43</v>
      </c>
      <c r="B13" s="14" t="s">
        <v>62</v>
      </c>
      <c r="C13" s="14"/>
      <c r="D13" s="14"/>
      <c r="E13" s="14"/>
      <c r="F13" s="14"/>
      <c r="G13" s="1"/>
      <c r="H13" s="5">
        <f>G13/16.091468</f>
        <v>0</v>
      </c>
    </row>
    <row r="14" spans="1:9" ht="20.2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5">
        <f>G14/16.091468</f>
        <v>0</v>
      </c>
    </row>
    <row r="15" spans="1:9" ht="14.25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5">
        <f>G15/16.091468</f>
        <v>0</v>
      </c>
    </row>
    <row r="16" spans="1:9" ht="15.75" customHeight="1">
      <c r="A16" s="4" t="s">
        <v>45</v>
      </c>
      <c r="B16" s="14" t="s">
        <v>15</v>
      </c>
      <c r="C16" s="14"/>
      <c r="D16" s="14"/>
      <c r="E16" s="14"/>
      <c r="F16" s="14"/>
      <c r="G16" s="1">
        <v>62.151000000000003</v>
      </c>
      <c r="H16" s="5">
        <v>3.86</v>
      </c>
    </row>
    <row r="17" spans="1:8" ht="15.75" customHeight="1">
      <c r="A17" s="4" t="s">
        <v>46</v>
      </c>
      <c r="B17" s="14" t="s">
        <v>16</v>
      </c>
      <c r="C17" s="14"/>
      <c r="D17" s="14"/>
      <c r="E17" s="14"/>
      <c r="F17" s="14"/>
      <c r="G17" s="1">
        <v>90.864999999999995</v>
      </c>
      <c r="H17" s="5">
        <v>5.65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4007.4520000000002</v>
      </c>
      <c r="H18" s="5">
        <v>249.05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892.59900000000005</v>
      </c>
      <c r="H19" s="5">
        <f>H20+H21</f>
        <v>55.470327505234458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10.96</v>
      </c>
      <c r="H20" s="5">
        <f>G20/16.091468</f>
        <v>0.68110628564155873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881.63900000000001</v>
      </c>
      <c r="H21" s="5">
        <f>G21/16.091468</f>
        <v>54.789221219592896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1">
        <v>0</v>
      </c>
      <c r="H22" s="5">
        <f>G22/16.091468</f>
        <v>0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918.80899999999997</v>
      </c>
      <c r="H23" s="5">
        <f>H24+H25+H26</f>
        <v>57.09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428.553</v>
      </c>
      <c r="H24" s="5">
        <v>26.64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94.281999999999996</v>
      </c>
      <c r="H25" s="5">
        <v>5.85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395.97399999999999</v>
      </c>
      <c r="H26" s="5">
        <v>24.6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>G28+G29+G30</f>
        <v>1201.4649999999999</v>
      </c>
      <c r="H27" s="5">
        <f>H28+H29+H30</f>
        <v>74.649999999999991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791.78399999999999</v>
      </c>
      <c r="H28" s="5">
        <v>49.19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174.19300000000001</v>
      </c>
      <c r="H29" s="5">
        <v>10.83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235.488</v>
      </c>
      <c r="H30" s="5">
        <v>14.63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1"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1">
        <v>0</v>
      </c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26243.576000000005</v>
      </c>
      <c r="H33" s="5">
        <f>H27+H7</f>
        <v>1630.8803275052346</v>
      </c>
    </row>
    <row r="34" spans="1:8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861.88199999999995</v>
      </c>
      <c r="H35" s="5">
        <f>H36+H38+H39</f>
        <v>53.56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v>153.81899999999999</v>
      </c>
      <c r="H36" s="5">
        <v>9.56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5"/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v>313.83699999999999</v>
      </c>
      <c r="H38" s="5">
        <v>19.5</v>
      </c>
    </row>
    <row r="39" spans="1:8" ht="15.75" customHeight="1">
      <c r="A39" s="4" t="s">
        <v>61</v>
      </c>
      <c r="B39" s="14" t="s">
        <v>35</v>
      </c>
      <c r="C39" s="14"/>
      <c r="D39" s="14"/>
      <c r="E39" s="14"/>
      <c r="F39" s="14"/>
      <c r="G39" s="1">
        <v>394.226</v>
      </c>
      <c r="H39" s="5">
        <v>24.5</v>
      </c>
    </row>
    <row r="40" spans="1:8">
      <c r="A40" s="4">
        <v>8</v>
      </c>
      <c r="B40" s="14" t="s">
        <v>36</v>
      </c>
      <c r="C40" s="14"/>
      <c r="D40" s="14"/>
      <c r="E40" s="14"/>
      <c r="F40" s="14"/>
      <c r="G40" s="6">
        <f>G35+G33</f>
        <v>27105.458000000006</v>
      </c>
      <c r="H40" s="5">
        <f>H35+H33</f>
        <v>1684.4403275052346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1684.4403275052346</v>
      </c>
    </row>
    <row r="42" spans="1:8" ht="12.75" customHeight="1">
      <c r="A42" s="4" t="s">
        <v>74</v>
      </c>
      <c r="B42" s="25" t="s">
        <v>71</v>
      </c>
      <c r="C42" s="25"/>
      <c r="D42" s="25"/>
      <c r="E42" s="25"/>
      <c r="F42" s="25"/>
      <c r="G42" s="1">
        <v>16091.468000000001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3.2841637130549577</v>
      </c>
      <c r="H43" s="9">
        <f>H35/H33*100</f>
        <v>3.2841158910740549</v>
      </c>
    </row>
    <row r="46" spans="1:8">
      <c r="A46" s="26" t="s">
        <v>85</v>
      </c>
      <c r="B46" s="27"/>
      <c r="C46" s="27"/>
      <c r="D46" s="27"/>
      <c r="E46" s="27"/>
      <c r="F46" s="27"/>
      <c r="G46" s="27"/>
      <c r="H46" s="27"/>
    </row>
  </sheetData>
  <mergeCells count="44">
    <mergeCell ref="G4:H4"/>
    <mergeCell ref="B9:F9"/>
    <mergeCell ref="B10:F10"/>
    <mergeCell ref="B11:F11"/>
    <mergeCell ref="B35:F35"/>
    <mergeCell ref="A4:A5"/>
    <mergeCell ref="B4:F5"/>
    <mergeCell ref="B13:F13"/>
    <mergeCell ref="B16:F16"/>
    <mergeCell ref="B12:F12"/>
    <mergeCell ref="B17:F17"/>
    <mergeCell ref="B14:F14"/>
    <mergeCell ref="B6:F6"/>
    <mergeCell ref="B7:F7"/>
    <mergeCell ref="B8:F8"/>
    <mergeCell ref="B31:F31"/>
    <mergeCell ref="B32:F32"/>
    <mergeCell ref="B33:F33"/>
    <mergeCell ref="B34:F34"/>
    <mergeCell ref="B36:F36"/>
    <mergeCell ref="B37:F37"/>
    <mergeCell ref="B38:F38"/>
    <mergeCell ref="B39:F39"/>
    <mergeCell ref="B42:F42"/>
    <mergeCell ref="B43:F43"/>
    <mergeCell ref="B40:F40"/>
    <mergeCell ref="B28:F28"/>
    <mergeCell ref="A46:H46"/>
    <mergeCell ref="A1:H1"/>
    <mergeCell ref="A2:H2"/>
    <mergeCell ref="B41:F41"/>
    <mergeCell ref="B30:F30"/>
    <mergeCell ref="B19:F19"/>
    <mergeCell ref="B20:F20"/>
    <mergeCell ref="B21:F21"/>
    <mergeCell ref="B26:F26"/>
    <mergeCell ref="B27:F27"/>
    <mergeCell ref="B29:F29"/>
    <mergeCell ref="B15:F15"/>
    <mergeCell ref="B22:F22"/>
    <mergeCell ref="B23:F23"/>
    <mergeCell ref="B24:F24"/>
    <mergeCell ref="B25:F25"/>
    <mergeCell ref="B18:F18"/>
  </mergeCells>
  <phoneticPr fontId="3" type="noConversion"/>
  <pageMargins left="0.7" right="0.7" top="0.75" bottom="0.7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BreakPreview" zoomScale="60" zoomScaleNormal="100" workbookViewId="0">
      <selection activeCell="R54" sqref="R54"/>
    </sheetView>
  </sheetViews>
  <sheetFormatPr defaultRowHeight="15"/>
  <cols>
    <col min="1" max="1" width="5" customWidth="1"/>
    <col min="6" max="6" width="19.5703125" customWidth="1"/>
    <col min="7" max="7" width="11" customWidth="1"/>
    <col min="8" max="8" width="15" customWidth="1"/>
  </cols>
  <sheetData>
    <row r="1" spans="1:9">
      <c r="A1" s="32" t="s">
        <v>79</v>
      </c>
      <c r="B1" s="33"/>
      <c r="C1" s="33"/>
      <c r="D1" s="33"/>
      <c r="E1" s="33"/>
      <c r="F1" s="33"/>
      <c r="G1" s="33"/>
      <c r="H1" s="33"/>
      <c r="I1" s="7"/>
    </row>
    <row r="2" spans="1:9">
      <c r="A2" s="30" t="s">
        <v>68</v>
      </c>
      <c r="B2" s="30"/>
      <c r="C2" s="30"/>
      <c r="D2" s="30"/>
      <c r="E2" s="30"/>
      <c r="F2" s="30"/>
      <c r="G2" s="30"/>
      <c r="H2" s="30"/>
      <c r="I2" s="7"/>
    </row>
    <row r="3" spans="1:9">
      <c r="H3" t="s">
        <v>0</v>
      </c>
    </row>
    <row r="4" spans="1:9" ht="28.5" customHeight="1">
      <c r="A4" s="15" t="s">
        <v>1</v>
      </c>
      <c r="B4" s="17" t="s">
        <v>2</v>
      </c>
      <c r="C4" s="18"/>
      <c r="D4" s="18"/>
      <c r="E4" s="18"/>
      <c r="F4" s="19"/>
      <c r="G4" s="23" t="s">
        <v>64</v>
      </c>
      <c r="H4" s="24"/>
    </row>
    <row r="5" spans="1:9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9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9">
      <c r="A7" s="4">
        <v>1</v>
      </c>
      <c r="B7" s="25" t="s">
        <v>5</v>
      </c>
      <c r="C7" s="25"/>
      <c r="D7" s="25"/>
      <c r="E7" s="25"/>
      <c r="F7" s="25"/>
      <c r="G7" s="6">
        <f>G8+G18+G19+G23</f>
        <v>2699.1119999999996</v>
      </c>
      <c r="H7" s="5">
        <f>H8+H18+H19+H23</f>
        <v>186.52</v>
      </c>
    </row>
    <row r="8" spans="1:9">
      <c r="A8" s="4" t="s">
        <v>39</v>
      </c>
      <c r="B8" s="25" t="s">
        <v>6</v>
      </c>
      <c r="C8" s="25"/>
      <c r="D8" s="25"/>
      <c r="E8" s="25"/>
      <c r="F8" s="25"/>
      <c r="G8" s="6">
        <f>G9+G10+G16+G17</f>
        <v>2090.3069999999998</v>
      </c>
      <c r="H8" s="5">
        <v>144.46</v>
      </c>
    </row>
    <row r="9" spans="1:9" ht="27.75" customHeight="1">
      <c r="A9" s="4" t="s">
        <v>40</v>
      </c>
      <c r="B9" s="14" t="s">
        <v>7</v>
      </c>
      <c r="C9" s="14"/>
      <c r="D9" s="14"/>
      <c r="E9" s="14"/>
      <c r="F9" s="14"/>
      <c r="G9" s="1"/>
      <c r="H9" s="1"/>
    </row>
    <row r="10" spans="1:9">
      <c r="A10" s="4" t="s">
        <v>41</v>
      </c>
      <c r="B10" s="14" t="s">
        <v>8</v>
      </c>
      <c r="C10" s="14"/>
      <c r="D10" s="14"/>
      <c r="E10" s="14"/>
      <c r="F10" s="14"/>
      <c r="G10" s="6"/>
      <c r="H10" s="6"/>
    </row>
    <row r="11" spans="1:9" ht="13.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1"/>
    </row>
    <row r="12" spans="1:9" ht="15.7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1"/>
    </row>
    <row r="13" spans="1:9">
      <c r="A13" s="4" t="s">
        <v>43</v>
      </c>
      <c r="B13" s="14" t="s">
        <v>62</v>
      </c>
      <c r="C13" s="14"/>
      <c r="D13" s="14"/>
      <c r="E13" s="14"/>
      <c r="F13" s="14"/>
      <c r="G13" s="1"/>
      <c r="H13" s="1"/>
    </row>
    <row r="14" spans="1:9" ht="17.2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1"/>
    </row>
    <row r="15" spans="1:9" ht="12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1"/>
    </row>
    <row r="16" spans="1:9" ht="15" customHeight="1">
      <c r="A16" s="4" t="s">
        <v>45</v>
      </c>
      <c r="B16" s="14" t="s">
        <v>70</v>
      </c>
      <c r="C16" s="14"/>
      <c r="D16" s="14"/>
      <c r="E16" s="14"/>
      <c r="F16" s="14"/>
      <c r="G16" s="1">
        <v>1985.808</v>
      </c>
      <c r="H16" s="5">
        <v>137.24</v>
      </c>
    </row>
    <row r="17" spans="1:8" ht="18.75" customHeight="1">
      <c r="A17" s="4" t="s">
        <v>46</v>
      </c>
      <c r="B17" s="14" t="s">
        <v>16</v>
      </c>
      <c r="C17" s="14"/>
      <c r="D17" s="14"/>
      <c r="E17" s="14"/>
      <c r="F17" s="14"/>
      <c r="G17" s="1">
        <v>104.499</v>
      </c>
      <c r="H17" s="5">
        <v>7.22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432.548</v>
      </c>
      <c r="H18" s="5">
        <v>29.89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141.75</v>
      </c>
      <c r="H19" s="5">
        <f>H20+H21+H22</f>
        <v>9.7900000000000009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46.59</v>
      </c>
      <c r="H20" s="5">
        <v>3.22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95.16</v>
      </c>
      <c r="H21" s="5">
        <v>6.57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1">
        <v>0</v>
      </c>
      <c r="H22" s="5">
        <f>G22/14.470335</f>
        <v>0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34.506999999999998</v>
      </c>
      <c r="H23" s="5">
        <f>H24+H25+H26</f>
        <v>2.38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16.094999999999999</v>
      </c>
      <c r="H24" s="5">
        <v>1.1200000000000001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3.5409999999999999</v>
      </c>
      <c r="H25" s="5">
        <v>0.25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14.871</v>
      </c>
      <c r="H26" s="5">
        <v>1.01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>G28+G29+G30</f>
        <v>45.121000000000002</v>
      </c>
      <c r="H27" s="5">
        <f>H28+H29+H30</f>
        <v>3.1211814273822966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29.734999999999999</v>
      </c>
      <c r="H28" s="5">
        <v>2.06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6.5419999999999998</v>
      </c>
      <c r="H29" s="5">
        <v>0.45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8.8439999999999994</v>
      </c>
      <c r="H30" s="5">
        <f>G30/14.470335</f>
        <v>0.61118142738229619</v>
      </c>
    </row>
    <row r="31" spans="1:8" ht="11.25" customHeight="1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5">
        <f>G31/14470.335*1000</f>
        <v>0</v>
      </c>
    </row>
    <row r="32" spans="1:8" ht="11.25" customHeight="1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5">
        <f>G32/14470.335*1000</f>
        <v>0</v>
      </c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2744.2329999999997</v>
      </c>
      <c r="H33" s="5">
        <f>H27+H7</f>
        <v>189.64118142738232</v>
      </c>
    </row>
    <row r="34" spans="1:8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119.39399999999999</v>
      </c>
      <c r="H35" s="5">
        <v>8.26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v>21.491</v>
      </c>
      <c r="H36" s="5">
        <f>G36/14470.335*1000</f>
        <v>1.4851763970910141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9">
        <f>G37/14470.335*1000</f>
        <v>0</v>
      </c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v>43.393999999999998</v>
      </c>
      <c r="H38" s="5">
        <f>G38/14470.335*1000</f>
        <v>2.9988248371582276</v>
      </c>
    </row>
    <row r="39" spans="1:8" ht="12.75" customHeight="1">
      <c r="A39" s="4" t="s">
        <v>61</v>
      </c>
      <c r="B39" s="14" t="s">
        <v>35</v>
      </c>
      <c r="C39" s="14"/>
      <c r="D39" s="14"/>
      <c r="E39" s="14"/>
      <c r="F39" s="14"/>
      <c r="G39" s="1">
        <v>54.509</v>
      </c>
      <c r="H39" s="5">
        <f>G39/14470.335*1000</f>
        <v>3.7669480354117582</v>
      </c>
    </row>
    <row r="40" spans="1:8">
      <c r="A40" s="4">
        <v>8</v>
      </c>
      <c r="B40" s="14" t="s">
        <v>36</v>
      </c>
      <c r="C40" s="14"/>
      <c r="D40" s="14"/>
      <c r="E40" s="14"/>
      <c r="F40" s="14"/>
      <c r="G40" s="6">
        <f>G35+G33</f>
        <v>2863.6269999999995</v>
      </c>
      <c r="H40" s="5">
        <f>H35+H33</f>
        <v>197.90118142738231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197.90118142738231</v>
      </c>
    </row>
    <row r="42" spans="1:8" ht="16.5" customHeight="1">
      <c r="A42" s="4" t="s">
        <v>74</v>
      </c>
      <c r="B42" s="25" t="s">
        <v>37</v>
      </c>
      <c r="C42" s="25"/>
      <c r="D42" s="25"/>
      <c r="E42" s="25"/>
      <c r="F42" s="25"/>
      <c r="G42" s="1">
        <v>14470.334999999999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4.3507238634620311</v>
      </c>
      <c r="H43" s="9">
        <f>H35/H33*100</f>
        <v>4.3555940423008446</v>
      </c>
    </row>
    <row r="46" spans="1:8">
      <c r="A46" s="26" t="s">
        <v>85</v>
      </c>
      <c r="B46" s="27"/>
      <c r="C46" s="27"/>
      <c r="D46" s="27"/>
      <c r="E46" s="27"/>
      <c r="F46" s="27"/>
      <c r="G46" s="27"/>
      <c r="H46" s="27"/>
    </row>
  </sheetData>
  <mergeCells count="44">
    <mergeCell ref="G4:H4"/>
    <mergeCell ref="B9:F9"/>
    <mergeCell ref="B10:F10"/>
    <mergeCell ref="B11:F11"/>
    <mergeCell ref="B35:F35"/>
    <mergeCell ref="A4:A5"/>
    <mergeCell ref="B4:F5"/>
    <mergeCell ref="B13:F13"/>
    <mergeCell ref="B16:F16"/>
    <mergeCell ref="B12:F12"/>
    <mergeCell ref="B17:F17"/>
    <mergeCell ref="B14:F14"/>
    <mergeCell ref="B6:F6"/>
    <mergeCell ref="B7:F7"/>
    <mergeCell ref="B8:F8"/>
    <mergeCell ref="B31:F31"/>
    <mergeCell ref="B32:F32"/>
    <mergeCell ref="B33:F33"/>
    <mergeCell ref="B34:F34"/>
    <mergeCell ref="B36:F36"/>
    <mergeCell ref="B37:F37"/>
    <mergeCell ref="B38:F38"/>
    <mergeCell ref="B39:F39"/>
    <mergeCell ref="B42:F42"/>
    <mergeCell ref="B43:F43"/>
    <mergeCell ref="B40:F40"/>
    <mergeCell ref="B28:F28"/>
    <mergeCell ref="A46:H46"/>
    <mergeCell ref="A1:H1"/>
    <mergeCell ref="A2:H2"/>
    <mergeCell ref="B41:F41"/>
    <mergeCell ref="B30:F30"/>
    <mergeCell ref="B19:F19"/>
    <mergeCell ref="B20:F20"/>
    <mergeCell ref="B21:F21"/>
    <mergeCell ref="B26:F26"/>
    <mergeCell ref="B27:F27"/>
    <mergeCell ref="B29:F29"/>
    <mergeCell ref="B15:F15"/>
    <mergeCell ref="B22:F22"/>
    <mergeCell ref="B23:F23"/>
    <mergeCell ref="B24:F24"/>
    <mergeCell ref="B25:F25"/>
    <mergeCell ref="B18:F18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zoomScale="60" zoomScaleNormal="100" workbookViewId="0">
      <selection activeCell="A47" sqref="A47:H47"/>
    </sheetView>
  </sheetViews>
  <sheetFormatPr defaultRowHeight="15"/>
  <cols>
    <col min="1" max="1" width="6.28515625" customWidth="1"/>
    <col min="6" max="6" width="19.7109375" customWidth="1"/>
    <col min="7" max="7" width="12.85546875" customWidth="1"/>
    <col min="8" max="8" width="11.85546875" customWidth="1"/>
  </cols>
  <sheetData>
    <row r="1" spans="1:11" ht="65.25" customHeight="1">
      <c r="A1" s="28" t="s">
        <v>80</v>
      </c>
      <c r="B1" s="29"/>
      <c r="C1" s="29"/>
      <c r="D1" s="29"/>
      <c r="E1" s="29"/>
      <c r="F1" s="29"/>
      <c r="G1" s="29"/>
      <c r="H1" s="29"/>
      <c r="I1" s="7"/>
    </row>
    <row r="2" spans="1:11">
      <c r="A2" s="30" t="s">
        <v>69</v>
      </c>
      <c r="B2" s="30"/>
      <c r="C2" s="30"/>
      <c r="D2" s="30"/>
      <c r="E2" s="30"/>
      <c r="F2" s="30"/>
      <c r="G2" s="30"/>
      <c r="H2" s="30"/>
      <c r="I2" s="7"/>
    </row>
    <row r="3" spans="1:11">
      <c r="H3" t="s">
        <v>0</v>
      </c>
    </row>
    <row r="4" spans="1:11" ht="35.25" customHeight="1">
      <c r="A4" s="15" t="s">
        <v>1</v>
      </c>
      <c r="B4" s="17" t="s">
        <v>2</v>
      </c>
      <c r="C4" s="18"/>
      <c r="D4" s="18"/>
      <c r="E4" s="18"/>
      <c r="F4" s="19"/>
      <c r="G4" s="23" t="s">
        <v>64</v>
      </c>
      <c r="H4" s="24"/>
    </row>
    <row r="5" spans="1:11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  <c r="K5" s="10"/>
    </row>
    <row r="6" spans="1:11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11">
      <c r="A7" s="4">
        <v>1</v>
      </c>
      <c r="B7" s="25" t="s">
        <v>5</v>
      </c>
      <c r="C7" s="25"/>
      <c r="D7" s="25"/>
      <c r="E7" s="25"/>
      <c r="F7" s="25"/>
      <c r="G7" s="6">
        <f>G8+G18+G19+G23</f>
        <v>275.70400000000001</v>
      </c>
      <c r="H7" s="5">
        <f>H8+H18+H19+H23</f>
        <v>19.059999999999999</v>
      </c>
    </row>
    <row r="8" spans="1:11">
      <c r="A8" s="4" t="s">
        <v>39</v>
      </c>
      <c r="B8" s="25" t="s">
        <v>6</v>
      </c>
      <c r="C8" s="25"/>
      <c r="D8" s="25"/>
      <c r="E8" s="25"/>
      <c r="F8" s="25"/>
      <c r="G8" s="6">
        <f>G9+G10+G16+G17</f>
        <v>6.38</v>
      </c>
      <c r="H8" s="5">
        <f>H9+H10+H16+H17</f>
        <v>0.44</v>
      </c>
    </row>
    <row r="9" spans="1:11" ht="15.75" customHeight="1">
      <c r="A9" s="4" t="s">
        <v>40</v>
      </c>
      <c r="B9" s="14" t="s">
        <v>7</v>
      </c>
      <c r="C9" s="14"/>
      <c r="D9" s="14"/>
      <c r="E9" s="14"/>
      <c r="F9" s="14"/>
      <c r="G9" s="1"/>
      <c r="H9" s="1"/>
    </row>
    <row r="10" spans="1:11">
      <c r="A10" s="4" t="s">
        <v>41</v>
      </c>
      <c r="B10" s="14" t="s">
        <v>8</v>
      </c>
      <c r="C10" s="14"/>
      <c r="D10" s="14"/>
      <c r="E10" s="14"/>
      <c r="F10" s="14"/>
      <c r="G10" s="6"/>
      <c r="H10" s="6"/>
    </row>
    <row r="11" spans="1:11" ht="17.2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1"/>
    </row>
    <row r="12" spans="1:11" ht="13.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1"/>
    </row>
    <row r="13" spans="1:11">
      <c r="A13" s="4" t="s">
        <v>43</v>
      </c>
      <c r="B13" s="14" t="s">
        <v>62</v>
      </c>
      <c r="C13" s="14"/>
      <c r="D13" s="14"/>
      <c r="E13" s="14"/>
      <c r="F13" s="14"/>
      <c r="G13" s="1"/>
      <c r="H13" s="1"/>
    </row>
    <row r="14" spans="1:11" ht="14.2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1"/>
    </row>
    <row r="15" spans="1:11" ht="12.75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1"/>
    </row>
    <row r="16" spans="1:11" ht="17.25" customHeight="1">
      <c r="A16" s="4" t="s">
        <v>45</v>
      </c>
      <c r="B16" s="14" t="s">
        <v>15</v>
      </c>
      <c r="C16" s="14"/>
      <c r="D16" s="14"/>
      <c r="E16" s="14"/>
      <c r="F16" s="14"/>
      <c r="G16" s="1">
        <v>0</v>
      </c>
      <c r="H16" s="1">
        <v>0</v>
      </c>
    </row>
    <row r="17" spans="1:8" ht="19.5" customHeight="1">
      <c r="A17" s="4" t="s">
        <v>46</v>
      </c>
      <c r="B17" s="14" t="s">
        <v>16</v>
      </c>
      <c r="C17" s="14"/>
      <c r="D17" s="14"/>
      <c r="E17" s="14"/>
      <c r="F17" s="14"/>
      <c r="G17" s="1">
        <v>6.38</v>
      </c>
      <c r="H17" s="5">
        <v>0.44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208.40799999999999</v>
      </c>
      <c r="H18" s="5">
        <v>14.4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47.673000000000002</v>
      </c>
      <c r="H19" s="5">
        <f>H20+H21+H22</f>
        <v>3.29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1.482</v>
      </c>
      <c r="H20" s="5">
        <v>0.1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45.85</v>
      </c>
      <c r="H21" s="5">
        <v>3.17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6">
        <v>0.34100000000000003</v>
      </c>
      <c r="H22" s="5">
        <v>0.02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13.242999999999999</v>
      </c>
      <c r="H23" s="6">
        <f>H24+H25+H26</f>
        <v>0.92999999999999994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6.1769999999999996</v>
      </c>
      <c r="H24" s="5">
        <v>0.42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1.359</v>
      </c>
      <c r="H25" s="5">
        <v>0.09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5.7069999999999999</v>
      </c>
      <c r="H26" s="5">
        <v>0.42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>G28+G29+G30</f>
        <v>17.316000000000003</v>
      </c>
      <c r="H27" s="6">
        <f>H28+H29+H30</f>
        <v>1.2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11.411</v>
      </c>
      <c r="H28" s="5">
        <v>0.79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2.5110000000000001</v>
      </c>
      <c r="H29" s="5">
        <v>0.18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3.3940000000000001</v>
      </c>
      <c r="H30" s="5">
        <v>0.23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1"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1">
        <v>0</v>
      </c>
    </row>
    <row r="33" spans="1:9">
      <c r="A33" s="4">
        <v>5</v>
      </c>
      <c r="B33" s="25" t="s">
        <v>29</v>
      </c>
      <c r="C33" s="25"/>
      <c r="D33" s="25"/>
      <c r="E33" s="25"/>
      <c r="F33" s="25"/>
      <c r="G33" s="6">
        <f>G27+G7</f>
        <v>293.02</v>
      </c>
      <c r="H33" s="5">
        <f>H27+H7</f>
        <v>20.259999999999998</v>
      </c>
    </row>
    <row r="34" spans="1:9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9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12.448</v>
      </c>
      <c r="H35" s="5">
        <v>0.85</v>
      </c>
    </row>
    <row r="36" spans="1:9">
      <c r="A36" s="4" t="s">
        <v>58</v>
      </c>
      <c r="B36" s="14" t="s">
        <v>32</v>
      </c>
      <c r="C36" s="14"/>
      <c r="D36" s="14"/>
      <c r="E36" s="14"/>
      <c r="F36" s="14"/>
      <c r="G36" s="1">
        <v>2.2410000000000001</v>
      </c>
      <c r="H36" s="5">
        <v>0.15</v>
      </c>
    </row>
    <row r="37" spans="1:9">
      <c r="A37" s="4" t="s">
        <v>59</v>
      </c>
      <c r="B37" s="14" t="s">
        <v>33</v>
      </c>
      <c r="C37" s="14"/>
      <c r="D37" s="14"/>
      <c r="E37" s="14"/>
      <c r="F37" s="14"/>
      <c r="G37" s="1"/>
      <c r="H37" s="5"/>
    </row>
    <row r="38" spans="1:9">
      <c r="A38" s="4" t="s">
        <v>60</v>
      </c>
      <c r="B38" s="14" t="s">
        <v>34</v>
      </c>
      <c r="C38" s="14"/>
      <c r="D38" s="14"/>
      <c r="E38" s="14"/>
      <c r="F38" s="14"/>
      <c r="G38" s="1">
        <v>4.524</v>
      </c>
      <c r="H38" s="5">
        <v>0.31</v>
      </c>
    </row>
    <row r="39" spans="1:9" ht="19.5" customHeight="1">
      <c r="A39" s="4" t="s">
        <v>61</v>
      </c>
      <c r="B39" s="14" t="s">
        <v>35</v>
      </c>
      <c r="C39" s="14"/>
      <c r="D39" s="14"/>
      <c r="E39" s="14"/>
      <c r="F39" s="14"/>
      <c r="G39" s="1">
        <v>5.6829999999999998</v>
      </c>
      <c r="H39" s="5">
        <v>0.39</v>
      </c>
    </row>
    <row r="40" spans="1:9">
      <c r="A40" s="4">
        <v>8</v>
      </c>
      <c r="B40" s="14" t="s">
        <v>36</v>
      </c>
      <c r="C40" s="14"/>
      <c r="D40" s="14"/>
      <c r="E40" s="14"/>
      <c r="F40" s="14"/>
      <c r="G40" s="6">
        <f>G35+G33</f>
        <v>305.46799999999996</v>
      </c>
      <c r="H40" s="5">
        <f>H35+H33</f>
        <v>21.11</v>
      </c>
      <c r="I40" s="8"/>
    </row>
    <row r="41" spans="1:9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21.11</v>
      </c>
    </row>
    <row r="42" spans="1:9" ht="15.75" customHeight="1">
      <c r="A42" s="4" t="s">
        <v>74</v>
      </c>
      <c r="B42" s="25" t="s">
        <v>37</v>
      </c>
      <c r="C42" s="25"/>
      <c r="D42" s="25"/>
      <c r="E42" s="25"/>
      <c r="F42" s="25"/>
      <c r="G42" s="1">
        <v>14470.334999999999</v>
      </c>
      <c r="H42" s="1"/>
    </row>
    <row r="43" spans="1:9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4.2481741860623856</v>
      </c>
      <c r="H43" s="9">
        <f>H35/H33*100</f>
        <v>4.1954590325765064</v>
      </c>
    </row>
    <row r="47" spans="1:9">
      <c r="A47" s="26" t="s">
        <v>85</v>
      </c>
      <c r="B47" s="27"/>
      <c r="C47" s="27"/>
      <c r="D47" s="27"/>
      <c r="E47" s="27"/>
      <c r="F47" s="27"/>
      <c r="G47" s="27"/>
      <c r="H47" s="27"/>
    </row>
  </sheetData>
  <mergeCells count="44">
    <mergeCell ref="G4:H4"/>
    <mergeCell ref="B9:F9"/>
    <mergeCell ref="B10:F10"/>
    <mergeCell ref="B11:F11"/>
    <mergeCell ref="B35:F35"/>
    <mergeCell ref="A4:A5"/>
    <mergeCell ref="B4:F5"/>
    <mergeCell ref="B13:F13"/>
    <mergeCell ref="B16:F16"/>
    <mergeCell ref="B12:F12"/>
    <mergeCell ref="B17:F17"/>
    <mergeCell ref="B14:F14"/>
    <mergeCell ref="B6:F6"/>
    <mergeCell ref="B7:F7"/>
    <mergeCell ref="B8:F8"/>
    <mergeCell ref="B31:F31"/>
    <mergeCell ref="B32:F32"/>
    <mergeCell ref="B33:F33"/>
    <mergeCell ref="B34:F34"/>
    <mergeCell ref="B36:F36"/>
    <mergeCell ref="B37:F37"/>
    <mergeCell ref="B38:F38"/>
    <mergeCell ref="B39:F39"/>
    <mergeCell ref="B42:F42"/>
    <mergeCell ref="B43:F43"/>
    <mergeCell ref="B40:F40"/>
    <mergeCell ref="B28:F28"/>
    <mergeCell ref="A47:H47"/>
    <mergeCell ref="A1:H1"/>
    <mergeCell ref="A2:H2"/>
    <mergeCell ref="B41:F41"/>
    <mergeCell ref="B30:F30"/>
    <mergeCell ref="B19:F19"/>
    <mergeCell ref="B20:F20"/>
    <mergeCell ref="B21:F21"/>
    <mergeCell ref="B26:F26"/>
    <mergeCell ref="B27:F27"/>
    <mergeCell ref="B29:F29"/>
    <mergeCell ref="B15:F15"/>
    <mergeCell ref="B22:F22"/>
    <mergeCell ref="B23:F23"/>
    <mergeCell ref="B24:F24"/>
    <mergeCell ref="B25:F25"/>
    <mergeCell ref="B18:F18"/>
  </mergeCells>
  <phoneticPr fontId="3" type="noConversion"/>
  <pageMargins left="0.7" right="0.7" top="0.75" bottom="0.75" header="0.3" footer="0.3"/>
  <pageSetup paperSize="9" scale="9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zoomScale="60" zoomScaleNormal="100" workbookViewId="0">
      <selection sqref="A1:H1"/>
    </sheetView>
  </sheetViews>
  <sheetFormatPr defaultRowHeight="15"/>
  <cols>
    <col min="1" max="1" width="6.5703125" customWidth="1"/>
    <col min="6" max="6" width="23" customWidth="1"/>
    <col min="7" max="7" width="10.85546875" customWidth="1"/>
    <col min="8" max="8" width="9.28515625" customWidth="1"/>
  </cols>
  <sheetData>
    <row r="1" spans="1:8" ht="62.25" customHeight="1">
      <c r="A1" s="28" t="s">
        <v>81</v>
      </c>
      <c r="B1" s="29"/>
      <c r="C1" s="29"/>
      <c r="D1" s="29"/>
      <c r="E1" s="29"/>
      <c r="F1" s="29"/>
      <c r="G1" s="29"/>
      <c r="H1" s="29"/>
    </row>
    <row r="2" spans="1:8">
      <c r="A2" s="30" t="s">
        <v>66</v>
      </c>
      <c r="B2" s="30"/>
      <c r="C2" s="30"/>
      <c r="D2" s="30"/>
      <c r="E2" s="30"/>
      <c r="F2" s="30"/>
      <c r="G2" s="30"/>
      <c r="H2" s="30"/>
    </row>
    <row r="3" spans="1:8">
      <c r="H3" t="s">
        <v>0</v>
      </c>
    </row>
    <row r="4" spans="1:8" ht="27.75" customHeight="1">
      <c r="A4" s="15" t="s">
        <v>1</v>
      </c>
      <c r="B4" s="17" t="s">
        <v>2</v>
      </c>
      <c r="C4" s="18"/>
      <c r="D4" s="18"/>
      <c r="E4" s="18"/>
      <c r="F4" s="19"/>
      <c r="G4" s="23" t="s">
        <v>65</v>
      </c>
      <c r="H4" s="24"/>
    </row>
    <row r="5" spans="1:8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8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8">
      <c r="A7" s="4">
        <v>1</v>
      </c>
      <c r="B7" s="25" t="s">
        <v>5</v>
      </c>
      <c r="C7" s="25"/>
      <c r="D7" s="25"/>
      <c r="E7" s="25"/>
      <c r="F7" s="25"/>
      <c r="G7" s="6">
        <f>G8+G18+G19+G23</f>
        <v>7024.5259999999989</v>
      </c>
      <c r="H7" s="5">
        <f>H8+H18+H19+H23</f>
        <v>1761.8051266677658</v>
      </c>
    </row>
    <row r="8" spans="1:8">
      <c r="A8" s="4" t="s">
        <v>39</v>
      </c>
      <c r="B8" s="25" t="s">
        <v>6</v>
      </c>
      <c r="C8" s="25"/>
      <c r="D8" s="25"/>
      <c r="E8" s="25"/>
      <c r="F8" s="25"/>
      <c r="G8" s="6">
        <f>G9+G10+G11+G12+G13+G14+G15+G16+G17</f>
        <v>5345.5019999999995</v>
      </c>
      <c r="H8" s="5">
        <f>H9+H10+H11+H12+H13+H14+H15+H16+H17</f>
        <v>1339.5194394875593</v>
      </c>
    </row>
    <row r="9" spans="1:8" ht="27.75" customHeight="1">
      <c r="A9" s="4" t="s">
        <v>40</v>
      </c>
      <c r="B9" s="14" t="s">
        <v>7</v>
      </c>
      <c r="C9" s="14"/>
      <c r="D9" s="14"/>
      <c r="E9" s="14"/>
      <c r="F9" s="14"/>
      <c r="G9" s="1">
        <f ca="1">'інші вироб.'!G9</f>
        <v>4350.29</v>
      </c>
      <c r="H9" s="5">
        <f ca="1">'інші вироб.'!H9</f>
        <v>1078.24</v>
      </c>
    </row>
    <row r="10" spans="1:8">
      <c r="A10" s="4" t="s">
        <v>41</v>
      </c>
      <c r="B10" s="14" t="s">
        <v>8</v>
      </c>
      <c r="C10" s="14"/>
      <c r="D10" s="14"/>
      <c r="E10" s="14"/>
      <c r="F10" s="14"/>
      <c r="G10" s="6">
        <f ca="1">'інші вироб.'!G10+'інші транспор.'!G10+'інші постач.'!G10</f>
        <v>431.17899999999997</v>
      </c>
      <c r="H10" s="5">
        <f ca="1">'інші вироб.'!H10+'інші транспор.'!H10+'інші постач.'!H10</f>
        <v>106.86928867737608</v>
      </c>
    </row>
    <row r="11" spans="1:8" ht="12.75" customHeight="1">
      <c r="A11" s="4" t="s">
        <v>42</v>
      </c>
      <c r="B11" s="14" t="s">
        <v>9</v>
      </c>
      <c r="C11" s="14"/>
      <c r="D11" s="14"/>
      <c r="E11" s="14"/>
      <c r="F11" s="14"/>
      <c r="G11" s="6">
        <f ca="1">'інші вироб.'!G11+'інші транспор.'!G11+'інші постач.'!G11</f>
        <v>0</v>
      </c>
      <c r="H11" s="1"/>
    </row>
    <row r="12" spans="1:8" ht="14.25" customHeight="1">
      <c r="A12" s="4" t="s">
        <v>10</v>
      </c>
      <c r="B12" s="14" t="s">
        <v>11</v>
      </c>
      <c r="C12" s="14"/>
      <c r="D12" s="14"/>
      <c r="E12" s="14"/>
      <c r="F12" s="14"/>
      <c r="G12" s="6">
        <f ca="1">'інші вироб.'!G12+'інші транспор.'!G12+'інші постач.'!G12</f>
        <v>0</v>
      </c>
      <c r="H12" s="1"/>
    </row>
    <row r="13" spans="1:8">
      <c r="A13" s="4" t="s">
        <v>43</v>
      </c>
      <c r="B13" s="14" t="s">
        <v>62</v>
      </c>
      <c r="C13" s="14"/>
      <c r="D13" s="14"/>
      <c r="E13" s="14"/>
      <c r="F13" s="14"/>
      <c r="G13" s="6">
        <f ca="1">'інші вироб.'!G13+'інші транспор.'!G13+'інші постач.'!G13</f>
        <v>0</v>
      </c>
      <c r="H13" s="1"/>
    </row>
    <row r="14" spans="1:8" ht="16.5" customHeight="1">
      <c r="A14" s="4" t="s">
        <v>12</v>
      </c>
      <c r="B14" s="14" t="s">
        <v>13</v>
      </c>
      <c r="C14" s="14"/>
      <c r="D14" s="14"/>
      <c r="E14" s="14"/>
      <c r="F14" s="14"/>
      <c r="G14" s="6">
        <f ca="1">'інші вироб.'!G14+'інші транспор.'!G14+'інші постач.'!G14</f>
        <v>0</v>
      </c>
      <c r="H14" s="1"/>
    </row>
    <row r="15" spans="1:8" ht="16.5" customHeight="1">
      <c r="A15" s="4" t="s">
        <v>44</v>
      </c>
      <c r="B15" s="14" t="s">
        <v>72</v>
      </c>
      <c r="C15" s="14"/>
      <c r="D15" s="14"/>
      <c r="E15" s="14"/>
      <c r="F15" s="14"/>
      <c r="G15" s="6">
        <f ca="1">'інші транспор.'!G16</f>
        <v>497.86900000000003</v>
      </c>
      <c r="H15" s="5">
        <v>137.24</v>
      </c>
    </row>
    <row r="16" spans="1:8" ht="12.75" customHeight="1">
      <c r="A16" s="4" t="s">
        <v>45</v>
      </c>
      <c r="B16" s="14" t="s">
        <v>15</v>
      </c>
      <c r="C16" s="14"/>
      <c r="D16" s="14"/>
      <c r="E16" s="14"/>
      <c r="F16" s="14"/>
      <c r="G16" s="6">
        <f ca="1">'інші вироб.'!G16+'інші постач.'!G16</f>
        <v>15.583</v>
      </c>
      <c r="H16" s="5">
        <f ca="1">'інші вироб.'!H16+'інші постач.'!H16</f>
        <v>3.8623034179761806</v>
      </c>
    </row>
    <row r="17" spans="1:8" ht="15" customHeight="1">
      <c r="A17" s="4" t="s">
        <v>46</v>
      </c>
      <c r="B17" s="14" t="s">
        <v>16</v>
      </c>
      <c r="C17" s="14"/>
      <c r="D17" s="14"/>
      <c r="E17" s="14"/>
      <c r="F17" s="14"/>
      <c r="G17" s="6">
        <f ca="1">'інші вироб.'!G17+'інші транспор.'!G17+'інші постач.'!G17</f>
        <v>50.580999999999996</v>
      </c>
      <c r="H17" s="5">
        <f ca="1">'інші вироб.'!H17+'інші транспор.'!H17+'інші постач.'!H17</f>
        <v>13.307847392207135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1165.4179999999999</v>
      </c>
      <c r="H18" s="5">
        <f ca="1">'інші вироб.'!H18+'інші транспор.'!H18+'інші постач.'!H18</f>
        <v>293.33973225888872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 ca="1">G20+G21+G22</f>
        <v>271.279</v>
      </c>
      <c r="H19" s="5">
        <f ca="1">H20+H21+H22</f>
        <v>68.545954921317545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f ca="1">'інші вироб.'!G20+'інші транспор.'!G20+'інші постач.'!G20</f>
        <v>14.800999999999998</v>
      </c>
      <c r="H20" s="5">
        <f ca="1">'інші вироб.'!H20+'інші транспор.'!H20+'інші постач.'!H20</f>
        <v>4.0006321204424387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1">
        <f ca="1">'інші вироб.'!G21+'інші транспор.'!G21+'інші постач.'!G21</f>
        <v>256.392</v>
      </c>
      <c r="H21" s="5">
        <f ca="1">'інші вироб.'!H21+'інші транспор.'!H21+'інші постач.'!H21</f>
        <v>64.525322800875117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1">
        <f ca="1">'інші вироб.'!G22+'інші транспор.'!G22+'інші постач.'!G22</f>
        <v>8.5999999999999993E-2</v>
      </c>
      <c r="H22" s="5">
        <f ca="1">'інші вироб.'!H22+'інші транспор.'!H22+'інші постач.'!H22</f>
        <v>0.02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 ca="1">G24+G25+G26</f>
        <v>242.327</v>
      </c>
      <c r="H23" s="5">
        <f ca="1">H24+H25+H26</f>
        <v>60.400000000000006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f ca="1">'інші вироб.'!G24+'інші транспор.'!G24+'інші постач.'!G24</f>
        <v>113.027</v>
      </c>
      <c r="H24" s="5">
        <f ca="1">'інші вироб.'!H24+'інші транспор.'!H24+'інші постач.'!H24</f>
        <v>28.180000000000003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24.866</v>
      </c>
      <c r="H25" s="5">
        <v>6.19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6">
        <f ca="1">'інші вироб.'!G26+'інші транспор.'!G26+'інші постач.'!G26</f>
        <v>104.434</v>
      </c>
      <c r="H26" s="5">
        <f ca="1">'інші вироб.'!H26+'інші транспор.'!H26+'інші постач.'!H26</f>
        <v>26.030000000000005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 ca="1">G28+G29+G30</f>
        <v>317.02299999999997</v>
      </c>
      <c r="H27" s="5">
        <v>78.97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f ca="1">'інші вироб.'!G28+'інші транспор.'!G28+'інші постач.'!G28</f>
        <v>208.97399999999999</v>
      </c>
      <c r="H28" s="5">
        <f ca="1">'інші вироб.'!H28+'інші транспор.'!H28+'інші постач.'!H28</f>
        <v>52.033583085572914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f ca="1">'інші вироб.'!G29+'інші транспор.'!G29+'інші постач.'!G29</f>
        <v>45.940999999999995</v>
      </c>
      <c r="H29" s="5">
        <f ca="1">'інші вироб.'!H29+'інші транспор.'!H29+'інші постач.'!H29</f>
        <v>11.462018635295102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6">
        <f ca="1">'інші вироб.'!G30+'інші транспор.'!G30+'інші постач.'!G30</f>
        <v>62.107999999999997</v>
      </c>
      <c r="H30" s="5">
        <v>15.47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6">
        <f ca="1">'інші вироб.'!G31+'інші транспор.'!G31+'інші постач.'!G31</f>
        <v>0</v>
      </c>
      <c r="H31" s="5">
        <f ca="1">'бюджет вироб.'!H31+'бюджет трансп.'!H31+'бюджет пост.'!H31</f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6"/>
      <c r="H32" s="5"/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7341.5489999999991</v>
      </c>
      <c r="H33" s="5">
        <f>H27+H7</f>
        <v>1840.7751266677658</v>
      </c>
    </row>
    <row r="34" spans="1:8" ht="9.75" customHeight="1">
      <c r="A34" s="4">
        <v>6</v>
      </c>
      <c r="B34" s="14" t="s">
        <v>30</v>
      </c>
      <c r="C34" s="14"/>
      <c r="D34" s="14"/>
      <c r="E34" s="14"/>
      <c r="F34" s="14"/>
      <c r="G34" s="1"/>
      <c r="H34" s="1"/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G36+G37+G38+G39</f>
        <v>249.154</v>
      </c>
      <c r="H35" s="5">
        <f>H36+H38+H39</f>
        <v>62.671526329365562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f ca="1">'інші вироб.'!G36+'інші транспор.'!G36+'інші постач.'!G36</f>
        <v>44.516999999999996</v>
      </c>
      <c r="H36" s="5">
        <f ca="1">'інші вироб.'!H36+'інші транспор.'!H36+'інші постач.'!H36</f>
        <v>11.198889585935829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5"/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f ca="1">'інші вироб.'!G38+'інші транспор.'!G38+'інші постач.'!G38</f>
        <v>90.701999999999998</v>
      </c>
      <c r="H38" s="5">
        <f ca="1">'інші вироб.'!H38+'інші транспор.'!H38+'інші постач.'!H38</f>
        <v>22.81439231802214</v>
      </c>
    </row>
    <row r="39" spans="1:8">
      <c r="A39" s="4" t="s">
        <v>61</v>
      </c>
      <c r="B39" s="14" t="s">
        <v>35</v>
      </c>
      <c r="C39" s="14"/>
      <c r="D39" s="14"/>
      <c r="E39" s="14"/>
      <c r="F39" s="14"/>
      <c r="G39" s="1">
        <f ca="1">'інші вироб.'!G39+'інші транспор.'!G39+'інші постач.'!G39</f>
        <v>113.93499999999999</v>
      </c>
      <c r="H39" s="5">
        <f ca="1">'інші вироб.'!H39+'інші транспор.'!H39+'інші постач.'!H39</f>
        <v>28.658244425407599</v>
      </c>
    </row>
    <row r="40" spans="1:8">
      <c r="A40" s="4">
        <v>8</v>
      </c>
      <c r="B40" s="25" t="s">
        <v>36</v>
      </c>
      <c r="C40" s="25"/>
      <c r="D40" s="25"/>
      <c r="E40" s="25"/>
      <c r="F40" s="25"/>
      <c r="G40" s="6">
        <f>G35+G33</f>
        <v>7590.7029999999995</v>
      </c>
      <c r="H40" s="5">
        <f>H35+H33</f>
        <v>1903.4466529971314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1903.4466529971314</v>
      </c>
    </row>
    <row r="42" spans="1:8" ht="14.25" customHeight="1">
      <c r="A42" s="4" t="s">
        <v>74</v>
      </c>
      <c r="B42" s="25" t="s">
        <v>37</v>
      </c>
      <c r="C42" s="25"/>
      <c r="D42" s="25"/>
      <c r="E42" s="25"/>
      <c r="F42" s="25"/>
      <c r="G42" s="1">
        <v>3628.1689999999999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3.3937524628658076</v>
      </c>
      <c r="H43" s="9">
        <f>H35/H33*100</f>
        <v>3.4046269650989744</v>
      </c>
    </row>
    <row r="45" spans="1:8" ht="46.5" customHeight="1">
      <c r="A45" s="26" t="s">
        <v>85</v>
      </c>
      <c r="B45" s="27"/>
      <c r="C45" s="27"/>
      <c r="D45" s="27"/>
      <c r="E45" s="27"/>
      <c r="F45" s="27"/>
      <c r="G45" s="27"/>
      <c r="H45" s="27"/>
    </row>
  </sheetData>
  <mergeCells count="44">
    <mergeCell ref="B13:F13"/>
    <mergeCell ref="B14:F14"/>
    <mergeCell ref="B15:F15"/>
    <mergeCell ref="B16:F16"/>
    <mergeCell ref="B39:F39"/>
    <mergeCell ref="A1:H1"/>
    <mergeCell ref="B31:F31"/>
    <mergeCell ref="B32:F32"/>
    <mergeCell ref="B33:F33"/>
    <mergeCell ref="B34:F34"/>
    <mergeCell ref="B28:F28"/>
    <mergeCell ref="B29:F29"/>
    <mergeCell ref="A4:A5"/>
    <mergeCell ref="B4:F5"/>
    <mergeCell ref="B37:F37"/>
    <mergeCell ref="G4:H4"/>
    <mergeCell ref="B18:F18"/>
    <mergeCell ref="B7:F7"/>
    <mergeCell ref="B8:F8"/>
    <mergeCell ref="B9:F9"/>
    <mergeCell ref="B10:F10"/>
    <mergeCell ref="B11:F11"/>
    <mergeCell ref="B17:F17"/>
    <mergeCell ref="B12:F12"/>
    <mergeCell ref="B20:F20"/>
    <mergeCell ref="B21:F21"/>
    <mergeCell ref="B22:F22"/>
    <mergeCell ref="B38:F38"/>
    <mergeCell ref="A45:H45"/>
    <mergeCell ref="B40:F40"/>
    <mergeCell ref="B25:F25"/>
    <mergeCell ref="B27:F27"/>
    <mergeCell ref="B35:F35"/>
    <mergeCell ref="B36:F36"/>
    <mergeCell ref="B23:F23"/>
    <mergeCell ref="B24:F24"/>
    <mergeCell ref="B26:F26"/>
    <mergeCell ref="A2:H2"/>
    <mergeCell ref="B42:F42"/>
    <mergeCell ref="B43:F43"/>
    <mergeCell ref="B41:F41"/>
    <mergeCell ref="B6:F6"/>
    <mergeCell ref="B30:F30"/>
    <mergeCell ref="B19:F19"/>
  </mergeCells>
  <phoneticPr fontId="3" type="noConversion"/>
  <pageMargins left="0.7" right="0.7" top="0.75" bottom="0.75" header="0.3" footer="0.3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topLeftCell="A13" zoomScaleNormal="100" workbookViewId="0">
      <selection activeCell="A44" sqref="A44"/>
    </sheetView>
  </sheetViews>
  <sheetFormatPr defaultRowHeight="15"/>
  <cols>
    <col min="1" max="1" width="6" customWidth="1"/>
    <col min="6" max="6" width="19.28515625" customWidth="1"/>
    <col min="7" max="7" width="11.85546875" customWidth="1"/>
    <col min="8" max="8" width="10.5703125" customWidth="1"/>
  </cols>
  <sheetData>
    <row r="1" spans="1:9" ht="87" customHeight="1">
      <c r="A1" s="28" t="s">
        <v>82</v>
      </c>
      <c r="B1" s="29"/>
      <c r="C1" s="29"/>
      <c r="D1" s="29"/>
      <c r="E1" s="29"/>
      <c r="F1" s="29"/>
      <c r="G1" s="29"/>
      <c r="H1" s="29"/>
      <c r="I1" s="7"/>
    </row>
    <row r="2" spans="1:9">
      <c r="A2" s="30" t="s">
        <v>67</v>
      </c>
      <c r="B2" s="30"/>
      <c r="C2" s="30"/>
      <c r="D2" s="30"/>
      <c r="E2" s="30"/>
      <c r="F2" s="30"/>
      <c r="G2" s="30"/>
      <c r="H2" s="30"/>
    </row>
    <row r="3" spans="1:9">
      <c r="H3" t="s">
        <v>0</v>
      </c>
    </row>
    <row r="4" spans="1:9" ht="27.75" customHeight="1">
      <c r="A4" s="15" t="s">
        <v>1</v>
      </c>
      <c r="B4" s="17" t="s">
        <v>2</v>
      </c>
      <c r="C4" s="18"/>
      <c r="D4" s="18"/>
      <c r="E4" s="18"/>
      <c r="F4" s="19"/>
      <c r="G4" s="23" t="s">
        <v>65</v>
      </c>
      <c r="H4" s="24"/>
    </row>
    <row r="5" spans="1:9" ht="25.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9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9">
      <c r="A7" s="4">
        <v>1</v>
      </c>
      <c r="B7" s="25" t="s">
        <v>5</v>
      </c>
      <c r="C7" s="25"/>
      <c r="D7" s="25"/>
      <c r="E7" s="25"/>
      <c r="F7" s="25"/>
      <c r="G7" s="6">
        <f>G8+G18+G19+G23</f>
        <v>6278.701</v>
      </c>
      <c r="H7" s="5">
        <v>1556.23</v>
      </c>
    </row>
    <row r="8" spans="1:9">
      <c r="A8" s="4" t="s">
        <v>39</v>
      </c>
      <c r="B8" s="25" t="s">
        <v>6</v>
      </c>
      <c r="C8" s="25"/>
      <c r="D8" s="25"/>
      <c r="E8" s="25"/>
      <c r="F8" s="25"/>
      <c r="G8" s="5">
        <f>G9+G10+G16+G17</f>
        <v>4819.835</v>
      </c>
      <c r="H8" s="5">
        <f>H9+H10+H16+H17</f>
        <v>1194.61844178872</v>
      </c>
    </row>
    <row r="9" spans="1:9" ht="27.75" customHeight="1">
      <c r="A9" s="4" t="s">
        <v>40</v>
      </c>
      <c r="B9" s="14" t="s">
        <v>7</v>
      </c>
      <c r="C9" s="14"/>
      <c r="D9" s="14"/>
      <c r="E9" s="14"/>
      <c r="F9" s="14"/>
      <c r="G9" s="1">
        <v>4350.29</v>
      </c>
      <c r="H9" s="5">
        <v>1078.24</v>
      </c>
    </row>
    <row r="10" spans="1:9">
      <c r="A10" s="4" t="s">
        <v>41</v>
      </c>
      <c r="B10" s="14" t="s">
        <v>8</v>
      </c>
      <c r="C10" s="14"/>
      <c r="D10" s="14"/>
      <c r="E10" s="14"/>
      <c r="F10" s="14"/>
      <c r="G10" s="6">
        <v>431.17899999999997</v>
      </c>
      <c r="H10" s="5">
        <f>G10/4.034639</f>
        <v>106.86928867737608</v>
      </c>
    </row>
    <row r="11" spans="1:9" ht="17.2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5"/>
    </row>
    <row r="12" spans="1:9" ht="11.2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5"/>
    </row>
    <row r="13" spans="1:9" ht="12.75" customHeight="1">
      <c r="A13" s="4" t="s">
        <v>43</v>
      </c>
      <c r="B13" s="14" t="s">
        <v>62</v>
      </c>
      <c r="C13" s="14"/>
      <c r="D13" s="14"/>
      <c r="E13" s="14"/>
      <c r="F13" s="14"/>
      <c r="G13" s="1"/>
      <c r="H13" s="5"/>
    </row>
    <row r="14" spans="1:9" ht="1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5"/>
    </row>
    <row r="15" spans="1:9" ht="17.25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5"/>
    </row>
    <row r="16" spans="1:9" ht="20.25" customHeight="1">
      <c r="A16" s="4" t="s">
        <v>45</v>
      </c>
      <c r="B16" s="14" t="s">
        <v>15</v>
      </c>
      <c r="C16" s="14"/>
      <c r="D16" s="14"/>
      <c r="E16" s="14"/>
      <c r="F16" s="14"/>
      <c r="G16" s="1">
        <v>15.583</v>
      </c>
      <c r="H16" s="5">
        <f>G16/4.034639</f>
        <v>3.8623034179761806</v>
      </c>
    </row>
    <row r="17" spans="1:8" ht="18" customHeight="1">
      <c r="A17" s="4" t="s">
        <v>46</v>
      </c>
      <c r="B17" s="14" t="s">
        <v>16</v>
      </c>
      <c r="C17" s="14"/>
      <c r="D17" s="14"/>
      <c r="E17" s="14"/>
      <c r="F17" s="14"/>
      <c r="G17" s="1">
        <v>22.783000000000001</v>
      </c>
      <c r="H17" s="5">
        <f>G17/4.034639</f>
        <v>5.6468496933678578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1004.722</v>
      </c>
      <c r="H18" s="5">
        <v>249.05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223.78699999999998</v>
      </c>
      <c r="H19" s="5">
        <f>H20+H21+H22</f>
        <v>55.466424629316272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2.7480000000000002</v>
      </c>
      <c r="H20" s="5">
        <f>G20/4.034639</f>
        <v>0.68110182844115674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221.03899999999999</v>
      </c>
      <c r="H21" s="5">
        <f>G21/4.034639</f>
        <v>54.785322800875115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1">
        <v>0</v>
      </c>
      <c r="H22" s="5">
        <f>G22/4.034639</f>
        <v>0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230.35700000000003</v>
      </c>
      <c r="H23" s="5">
        <f>H24+H25+H26</f>
        <v>57.09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107.444</v>
      </c>
      <c r="H24" s="5">
        <v>26.64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23.637</v>
      </c>
      <c r="H25" s="5">
        <v>5.85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99.275999999999996</v>
      </c>
      <c r="H26" s="5">
        <v>24.6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>G28+G29+G30</f>
        <v>301.36900000000003</v>
      </c>
      <c r="H27" s="5">
        <f>H28+H29+H30</f>
        <v>74.649999999999991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198.65700000000001</v>
      </c>
      <c r="H28" s="5">
        <v>49.19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43.671999999999997</v>
      </c>
      <c r="H29" s="5">
        <v>10.83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59.04</v>
      </c>
      <c r="H30" s="5">
        <v>14.63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1"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1">
        <v>0</v>
      </c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6580.07</v>
      </c>
      <c r="H33" s="5">
        <f>H27+H7</f>
        <v>1630.88</v>
      </c>
    </row>
    <row r="34" spans="1:8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216.101</v>
      </c>
      <c r="H35" s="5">
        <f>H36+H38+H39</f>
        <v>53.561421480335653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v>38.567999999999998</v>
      </c>
      <c r="H36" s="5">
        <f>G36/4.034639</f>
        <v>9.5592195485147489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5">
        <f>G37/4.034639</f>
        <v>0</v>
      </c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v>78.688999999999993</v>
      </c>
      <c r="H38" s="5">
        <f>G38/4.034639</f>
        <v>19.503355814485506</v>
      </c>
    </row>
    <row r="39" spans="1:8" ht="17.25" customHeight="1">
      <c r="A39" s="4" t="s">
        <v>61</v>
      </c>
      <c r="B39" s="14" t="s">
        <v>35</v>
      </c>
      <c r="C39" s="14"/>
      <c r="D39" s="14"/>
      <c r="E39" s="14"/>
      <c r="F39" s="14"/>
      <c r="G39" s="1">
        <v>98.843999999999994</v>
      </c>
      <c r="H39" s="5">
        <f>G39/4.034639</f>
        <v>24.4988461173354</v>
      </c>
    </row>
    <row r="40" spans="1:8">
      <c r="A40" s="4">
        <v>8</v>
      </c>
      <c r="B40" s="14" t="s">
        <v>36</v>
      </c>
      <c r="C40" s="14"/>
      <c r="D40" s="14"/>
      <c r="E40" s="14"/>
      <c r="F40" s="14"/>
      <c r="G40" s="6">
        <f>G35+G33</f>
        <v>6796.1709999999994</v>
      </c>
      <c r="H40" s="5">
        <f>H35+H33</f>
        <v>1684.4414214803357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1684.4414214803357</v>
      </c>
    </row>
    <row r="42" spans="1:8" ht="29.25" customHeight="1">
      <c r="A42" s="4" t="s">
        <v>74</v>
      </c>
      <c r="B42" s="25" t="s">
        <v>37</v>
      </c>
      <c r="C42" s="25"/>
      <c r="D42" s="25"/>
      <c r="E42" s="25"/>
      <c r="F42" s="25"/>
      <c r="G42" s="1">
        <v>4034.6390000000001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3.2841747884141048</v>
      </c>
      <c r="H43" s="9">
        <v>3.3</v>
      </c>
    </row>
    <row r="44" spans="1:8" ht="25.5" customHeight="1"/>
    <row r="45" spans="1:8">
      <c r="A45" s="26" t="s">
        <v>85</v>
      </c>
      <c r="B45" s="27"/>
      <c r="C45" s="27"/>
      <c r="D45" s="27"/>
      <c r="E45" s="27"/>
      <c r="F45" s="27"/>
      <c r="G45" s="27"/>
      <c r="H45" s="27"/>
    </row>
  </sheetData>
  <mergeCells count="44">
    <mergeCell ref="A4:A5"/>
    <mergeCell ref="B4:F5"/>
    <mergeCell ref="G4:H4"/>
    <mergeCell ref="B13:F13"/>
    <mergeCell ref="B8:F8"/>
    <mergeCell ref="B9:F9"/>
    <mergeCell ref="B10:F10"/>
    <mergeCell ref="B11:F11"/>
    <mergeCell ref="B12:F12"/>
    <mergeCell ref="B7:F7"/>
    <mergeCell ref="B28:F28"/>
    <mergeCell ref="B14:F14"/>
    <mergeCell ref="B15:F15"/>
    <mergeCell ref="B16:F16"/>
    <mergeCell ref="B17:F17"/>
    <mergeCell ref="B25:F25"/>
    <mergeCell ref="B26:F26"/>
    <mergeCell ref="B27:F27"/>
    <mergeCell ref="B33:F33"/>
    <mergeCell ref="B34:F34"/>
    <mergeCell ref="B35:F35"/>
    <mergeCell ref="B36:F36"/>
    <mergeCell ref="B37:F37"/>
    <mergeCell ref="B38:F38"/>
    <mergeCell ref="B23:F23"/>
    <mergeCell ref="B24:F24"/>
    <mergeCell ref="B39:F39"/>
    <mergeCell ref="B40:F40"/>
    <mergeCell ref="B41:F41"/>
    <mergeCell ref="A45:H45"/>
    <mergeCell ref="B42:F42"/>
    <mergeCell ref="B43:F43"/>
    <mergeCell ref="B31:F31"/>
    <mergeCell ref="B32:F32"/>
    <mergeCell ref="B29:F29"/>
    <mergeCell ref="B18:F18"/>
    <mergeCell ref="A1:H1"/>
    <mergeCell ref="A2:H2"/>
    <mergeCell ref="B6:F6"/>
    <mergeCell ref="B30:F30"/>
    <mergeCell ref="B19:F19"/>
    <mergeCell ref="B20:F20"/>
    <mergeCell ref="B21:F21"/>
    <mergeCell ref="B22:F22"/>
  </mergeCells>
  <phoneticPr fontId="3" type="noConversion"/>
  <pageMargins left="0.7" right="0.7" top="0.75" bottom="0.75" header="0.3" footer="0.3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topLeftCell="C19" zoomScaleNormal="100" workbookViewId="0">
      <selection activeCell="O68" sqref="O68"/>
    </sheetView>
  </sheetViews>
  <sheetFormatPr defaultRowHeight="15"/>
  <cols>
    <col min="1" max="1" width="7.85546875" customWidth="1"/>
    <col min="6" max="6" width="20.85546875" customWidth="1"/>
    <col min="7" max="7" width="11" customWidth="1"/>
    <col min="8" max="8" width="12.42578125" customWidth="1"/>
  </cols>
  <sheetData>
    <row r="1" spans="1:9" ht="69" customHeight="1">
      <c r="A1" s="28" t="s">
        <v>83</v>
      </c>
      <c r="B1" s="29"/>
      <c r="C1" s="29"/>
      <c r="D1" s="29"/>
      <c r="E1" s="29"/>
      <c r="F1" s="29"/>
      <c r="G1" s="29"/>
      <c r="H1" s="29"/>
      <c r="I1" s="7"/>
    </row>
    <row r="2" spans="1:9">
      <c r="A2" s="30" t="s">
        <v>68</v>
      </c>
      <c r="B2" s="30"/>
      <c r="C2" s="30"/>
      <c r="D2" s="30"/>
      <c r="E2" s="30"/>
      <c r="F2" s="30"/>
      <c r="G2" s="30"/>
      <c r="H2" s="30"/>
    </row>
    <row r="3" spans="1:9">
      <c r="H3" t="s">
        <v>0</v>
      </c>
    </row>
    <row r="4" spans="1:9" ht="33" customHeight="1">
      <c r="A4" s="15" t="s">
        <v>1</v>
      </c>
      <c r="B4" s="17" t="s">
        <v>2</v>
      </c>
      <c r="C4" s="18"/>
      <c r="D4" s="18"/>
      <c r="E4" s="18"/>
      <c r="F4" s="19"/>
      <c r="G4" s="23" t="s">
        <v>65</v>
      </c>
      <c r="H4" s="24"/>
    </row>
    <row r="5" spans="1:9" ht="29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9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9">
      <c r="A7" s="4">
        <v>1</v>
      </c>
      <c r="B7" s="25" t="s">
        <v>5</v>
      </c>
      <c r="C7" s="25"/>
      <c r="D7" s="25"/>
      <c r="E7" s="25"/>
      <c r="F7" s="25"/>
      <c r="G7" s="6">
        <f>G8+G18+G19+G23</f>
        <v>676.70199999999988</v>
      </c>
      <c r="H7" s="5">
        <f>H8+H18+H19+H23</f>
        <v>186.52026024972926</v>
      </c>
    </row>
    <row r="8" spans="1:9">
      <c r="A8" s="4" t="s">
        <v>39</v>
      </c>
      <c r="B8" s="25" t="s">
        <v>6</v>
      </c>
      <c r="C8" s="25"/>
      <c r="D8" s="25"/>
      <c r="E8" s="25"/>
      <c r="F8" s="25"/>
      <c r="G8" s="6">
        <f>G9+G10+G16+G17</f>
        <v>524.06799999999998</v>
      </c>
      <c r="H8" s="5">
        <f>H9+H10+H16+H17</f>
        <v>144.46099769883929</v>
      </c>
    </row>
    <row r="9" spans="1:9" ht="27" customHeight="1">
      <c r="A9" s="4" t="s">
        <v>40</v>
      </c>
      <c r="B9" s="14" t="s">
        <v>7</v>
      </c>
      <c r="C9" s="14"/>
      <c r="D9" s="14"/>
      <c r="E9" s="14"/>
      <c r="F9" s="14"/>
      <c r="G9" s="1">
        <v>0</v>
      </c>
      <c r="H9" s="1">
        <v>0</v>
      </c>
    </row>
    <row r="10" spans="1:9">
      <c r="A10" s="4" t="s">
        <v>41</v>
      </c>
      <c r="B10" s="14" t="s">
        <v>8</v>
      </c>
      <c r="C10" s="14"/>
      <c r="D10" s="14"/>
      <c r="E10" s="14"/>
      <c r="F10" s="14"/>
      <c r="G10" s="6">
        <v>0</v>
      </c>
      <c r="H10" s="5">
        <v>0</v>
      </c>
    </row>
    <row r="11" spans="1:9" ht="17.2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1"/>
    </row>
    <row r="12" spans="1:9" ht="1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1"/>
    </row>
    <row r="13" spans="1:9">
      <c r="A13" s="4" t="s">
        <v>43</v>
      </c>
      <c r="B13" s="14" t="s">
        <v>62</v>
      </c>
      <c r="C13" s="14"/>
      <c r="D13" s="14"/>
      <c r="E13" s="14"/>
      <c r="F13" s="14"/>
      <c r="G13" s="1"/>
      <c r="H13" s="1"/>
    </row>
    <row r="14" spans="1:9" ht="18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1"/>
    </row>
    <row r="15" spans="1:9" ht="14.25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1"/>
    </row>
    <row r="16" spans="1:9" ht="16.5" customHeight="1">
      <c r="A16" s="4" t="s">
        <v>45</v>
      </c>
      <c r="B16" s="14" t="s">
        <v>70</v>
      </c>
      <c r="C16" s="14"/>
      <c r="D16" s="14"/>
      <c r="E16" s="14"/>
      <c r="F16" s="14"/>
      <c r="G16" s="1">
        <v>497.86900000000003</v>
      </c>
      <c r="H16" s="5">
        <v>137.24</v>
      </c>
    </row>
    <row r="17" spans="1:8" ht="18.75" customHeight="1">
      <c r="A17" s="4" t="s">
        <v>46</v>
      </c>
      <c r="B17" s="14" t="s">
        <v>16</v>
      </c>
      <c r="C17" s="14"/>
      <c r="D17" s="14"/>
      <c r="E17" s="14"/>
      <c r="F17" s="14"/>
      <c r="G17" s="1">
        <v>26.199000000000002</v>
      </c>
      <c r="H17" s="5">
        <f>G17/3628.169*1000</f>
        <v>7.2209976988392768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108.44499999999999</v>
      </c>
      <c r="H18" s="5">
        <f>G18/3628.169*1000</f>
        <v>29.88973225888871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35.539000000000001</v>
      </c>
      <c r="H19" s="5">
        <f>H20+H21+H22</f>
        <v>9.7895302920012828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11.680999999999999</v>
      </c>
      <c r="H20" s="5">
        <f>G20/3628.169*1000</f>
        <v>3.219530292001282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23.858000000000001</v>
      </c>
      <c r="H21" s="5">
        <v>6.57</v>
      </c>
    </row>
    <row r="22" spans="1:8" ht="11.25" customHeight="1">
      <c r="A22" s="4" t="s">
        <v>51</v>
      </c>
      <c r="B22" s="14" t="s">
        <v>21</v>
      </c>
      <c r="C22" s="14"/>
      <c r="D22" s="14"/>
      <c r="E22" s="14"/>
      <c r="F22" s="14"/>
      <c r="G22" s="1">
        <v>0</v>
      </c>
      <c r="H22" s="5">
        <f>G22/3628.169*1000</f>
        <v>0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8.65</v>
      </c>
      <c r="H23" s="5">
        <f>H24+H25+H26</f>
        <v>2.38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4.0350000000000001</v>
      </c>
      <c r="H24" s="5">
        <v>1.1200000000000001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0.88700000000000001</v>
      </c>
      <c r="H25" s="5">
        <v>0.25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3.7280000000000002</v>
      </c>
      <c r="H26" s="5">
        <v>1.01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6">
        <f>G28+G29+G30</f>
        <v>11.313000000000001</v>
      </c>
      <c r="H27" s="5">
        <f>H28+H29+H30</f>
        <v>3.1181017201789665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7.4560000000000004</v>
      </c>
      <c r="H28" s="5">
        <f>G28/3628.169*1000</f>
        <v>2.0550310638782263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1.64</v>
      </c>
      <c r="H29" s="5">
        <f>G29/3628.169*1000</f>
        <v>0.45201863529510339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2.2170000000000001</v>
      </c>
      <c r="H30" s="5">
        <f>G30/3628.169*1000</f>
        <v>0.61105202100563671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1"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1">
        <v>0</v>
      </c>
    </row>
    <row r="33" spans="1:8">
      <c r="A33" s="4">
        <v>5</v>
      </c>
      <c r="B33" s="25" t="s">
        <v>29</v>
      </c>
      <c r="C33" s="25"/>
      <c r="D33" s="25"/>
      <c r="E33" s="25"/>
      <c r="F33" s="25"/>
      <c r="G33" s="6">
        <f>G27+G7</f>
        <v>688.01499999999987</v>
      </c>
      <c r="H33" s="5">
        <f>H27+H7</f>
        <v>189.63836196990823</v>
      </c>
    </row>
    <row r="34" spans="1:8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29.933</v>
      </c>
      <c r="H35" s="5">
        <v>8.26</v>
      </c>
    </row>
    <row r="36" spans="1:8">
      <c r="A36" s="4" t="s">
        <v>58</v>
      </c>
      <c r="B36" s="14" t="s">
        <v>32</v>
      </c>
      <c r="C36" s="14"/>
      <c r="D36" s="14"/>
      <c r="E36" s="14"/>
      <c r="F36" s="14"/>
      <c r="G36" s="1">
        <v>5.3879999999999999</v>
      </c>
      <c r="H36" s="5">
        <f>G36/3628.169*1000</f>
        <v>1.485046589615864</v>
      </c>
    </row>
    <row r="37" spans="1:8">
      <c r="A37" s="4" t="s">
        <v>59</v>
      </c>
      <c r="B37" s="14" t="s">
        <v>33</v>
      </c>
      <c r="C37" s="14"/>
      <c r="D37" s="14"/>
      <c r="E37" s="14"/>
      <c r="F37" s="14"/>
      <c r="G37" s="1"/>
      <c r="H37" s="5">
        <f>G37/3628.169*1000</f>
        <v>0</v>
      </c>
    </row>
    <row r="38" spans="1:8">
      <c r="A38" s="4" t="s">
        <v>60</v>
      </c>
      <c r="B38" s="14" t="s">
        <v>34</v>
      </c>
      <c r="C38" s="14"/>
      <c r="D38" s="14"/>
      <c r="E38" s="14"/>
      <c r="F38" s="14"/>
      <c r="G38" s="1">
        <v>10.879</v>
      </c>
      <c r="H38" s="5">
        <f>G38/3628.169*1000</f>
        <v>2.9984821544972133</v>
      </c>
    </row>
    <row r="39" spans="1:8" ht="14.25" customHeight="1">
      <c r="A39" s="4" t="s">
        <v>61</v>
      </c>
      <c r="B39" s="14" t="s">
        <v>35</v>
      </c>
      <c r="C39" s="14"/>
      <c r="D39" s="14"/>
      <c r="E39" s="14"/>
      <c r="F39" s="14"/>
      <c r="G39" s="1">
        <v>13.666</v>
      </c>
      <c r="H39" s="5">
        <f>G39/3628.169*1000</f>
        <v>3.7666382133798071</v>
      </c>
    </row>
    <row r="40" spans="1:8">
      <c r="A40" s="4">
        <v>8</v>
      </c>
      <c r="B40" s="14" t="s">
        <v>36</v>
      </c>
      <c r="C40" s="14"/>
      <c r="D40" s="14"/>
      <c r="E40" s="14"/>
      <c r="F40" s="14"/>
      <c r="G40" s="6">
        <f>G35+G33</f>
        <v>717.94799999999987</v>
      </c>
      <c r="H40" s="5">
        <f>H35+H33</f>
        <v>197.89836196990822</v>
      </c>
    </row>
    <row r="41" spans="1:8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197.89836196990822</v>
      </c>
    </row>
    <row r="42" spans="1:8" ht="14.25" customHeight="1">
      <c r="A42" s="4" t="s">
        <v>74</v>
      </c>
      <c r="B42" s="25" t="s">
        <v>37</v>
      </c>
      <c r="C42" s="25"/>
      <c r="D42" s="25"/>
      <c r="E42" s="25"/>
      <c r="F42" s="25"/>
      <c r="G42" s="1">
        <v>3628.1689999999999</v>
      </c>
      <c r="H42" s="1"/>
    </row>
    <row r="43" spans="1:8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4.3506318902930907</v>
      </c>
      <c r="H43" s="9">
        <f>H35/H33*100</f>
        <v>4.3556587993049085</v>
      </c>
    </row>
    <row r="45" spans="1:8" ht="15.75">
      <c r="A45" s="34" t="s">
        <v>87</v>
      </c>
      <c r="B45" s="34"/>
      <c r="C45" s="34"/>
      <c r="D45" s="34"/>
      <c r="E45" s="12"/>
      <c r="F45" s="12"/>
      <c r="G45" s="35" t="s">
        <v>86</v>
      </c>
      <c r="H45" s="35"/>
    </row>
    <row r="46" spans="1:8">
      <c r="A46" s="26"/>
      <c r="B46" s="27"/>
      <c r="C46" s="27"/>
      <c r="D46" s="27"/>
      <c r="E46" s="27"/>
      <c r="F46" s="27"/>
      <c r="G46" s="27"/>
      <c r="H46" s="27"/>
    </row>
  </sheetData>
  <mergeCells count="46">
    <mergeCell ref="A4:A5"/>
    <mergeCell ref="B4:F5"/>
    <mergeCell ref="G4:H4"/>
    <mergeCell ref="B13:F13"/>
    <mergeCell ref="B8:F8"/>
    <mergeCell ref="B9:F9"/>
    <mergeCell ref="B10:F10"/>
    <mergeCell ref="B11:F11"/>
    <mergeCell ref="B12:F12"/>
    <mergeCell ref="B7:F7"/>
    <mergeCell ref="B14:F14"/>
    <mergeCell ref="B15:F15"/>
    <mergeCell ref="B16:F16"/>
    <mergeCell ref="B17:F17"/>
    <mergeCell ref="B25:F25"/>
    <mergeCell ref="B26:F26"/>
    <mergeCell ref="B41:F41"/>
    <mergeCell ref="A46:H46"/>
    <mergeCell ref="B42:F42"/>
    <mergeCell ref="B43:F43"/>
    <mergeCell ref="B31:F31"/>
    <mergeCell ref="B32:F32"/>
    <mergeCell ref="B33:F33"/>
    <mergeCell ref="B34:F34"/>
    <mergeCell ref="B35:F35"/>
    <mergeCell ref="B36:F36"/>
    <mergeCell ref="B21:F21"/>
    <mergeCell ref="B22:F22"/>
    <mergeCell ref="B23:F23"/>
    <mergeCell ref="B24:F24"/>
    <mergeCell ref="B39:F39"/>
    <mergeCell ref="B40:F40"/>
    <mergeCell ref="B37:F37"/>
    <mergeCell ref="B38:F38"/>
    <mergeCell ref="B28:F28"/>
    <mergeCell ref="B27:F27"/>
    <mergeCell ref="B29:F29"/>
    <mergeCell ref="B18:F18"/>
    <mergeCell ref="A45:D45"/>
    <mergeCell ref="G45:H45"/>
    <mergeCell ref="A2:H2"/>
    <mergeCell ref="A1:H1"/>
    <mergeCell ref="B6:F6"/>
    <mergeCell ref="B30:F30"/>
    <mergeCell ref="B19:F19"/>
    <mergeCell ref="B20:F20"/>
  </mergeCells>
  <phoneticPr fontId="3" type="noConversion"/>
  <pageMargins left="0.7" right="0.7" top="0.75" bottom="0.75" header="0.3" footer="0.3"/>
  <pageSetup paperSize="9" scale="9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topLeftCell="A13" zoomScaleNormal="100" workbookViewId="0">
      <selection activeCell="O24" sqref="O24"/>
    </sheetView>
  </sheetViews>
  <sheetFormatPr defaultRowHeight="15"/>
  <cols>
    <col min="6" max="6" width="15.140625" customWidth="1"/>
    <col min="7" max="7" width="10.85546875" customWidth="1"/>
    <col min="8" max="8" width="13.85546875" customWidth="1"/>
  </cols>
  <sheetData>
    <row r="1" spans="1:9" ht="57.75" customHeight="1">
      <c r="A1" s="36" t="s">
        <v>84</v>
      </c>
      <c r="B1" s="37"/>
      <c r="C1" s="37"/>
      <c r="D1" s="37"/>
      <c r="E1" s="37"/>
      <c r="F1" s="37"/>
      <c r="G1" s="37"/>
      <c r="H1" s="37"/>
      <c r="I1" s="7"/>
    </row>
    <row r="2" spans="1:9">
      <c r="A2" s="30" t="s">
        <v>69</v>
      </c>
      <c r="B2" s="30"/>
      <c r="C2" s="30"/>
      <c r="D2" s="30"/>
      <c r="E2" s="30"/>
      <c r="F2" s="30"/>
      <c r="G2" s="30"/>
      <c r="H2" s="30"/>
    </row>
    <row r="3" spans="1:9">
      <c r="H3" t="s">
        <v>0</v>
      </c>
    </row>
    <row r="4" spans="1:9" ht="33" customHeight="1">
      <c r="A4" s="15" t="s">
        <v>1</v>
      </c>
      <c r="B4" s="17" t="s">
        <v>2</v>
      </c>
      <c r="C4" s="18"/>
      <c r="D4" s="18"/>
      <c r="E4" s="18"/>
      <c r="F4" s="19"/>
      <c r="G4" s="23" t="s">
        <v>65</v>
      </c>
      <c r="H4" s="24"/>
    </row>
    <row r="5" spans="1:9" ht="14.25" customHeight="1">
      <c r="A5" s="16"/>
      <c r="B5" s="20"/>
      <c r="C5" s="21"/>
      <c r="D5" s="21"/>
      <c r="E5" s="21"/>
      <c r="F5" s="22"/>
      <c r="G5" s="2" t="s">
        <v>3</v>
      </c>
      <c r="H5" s="3" t="s">
        <v>4</v>
      </c>
    </row>
    <row r="6" spans="1:9">
      <c r="A6" s="4">
        <v>1</v>
      </c>
      <c r="B6" s="31">
        <v>2</v>
      </c>
      <c r="C6" s="31"/>
      <c r="D6" s="31"/>
      <c r="E6" s="31"/>
      <c r="F6" s="31"/>
      <c r="G6" s="3">
        <v>3</v>
      </c>
      <c r="H6" s="3">
        <v>4</v>
      </c>
    </row>
    <row r="7" spans="1:9">
      <c r="A7" s="4">
        <v>1</v>
      </c>
      <c r="B7" s="25" t="s">
        <v>5</v>
      </c>
      <c r="C7" s="25"/>
      <c r="D7" s="25"/>
      <c r="E7" s="25"/>
      <c r="F7" s="25"/>
      <c r="G7" s="6">
        <f>G8+G18+G19+G23</f>
        <v>69.120999999999995</v>
      </c>
      <c r="H7" s="5">
        <f>H8+H18+H19+H23</f>
        <v>19.063960903997582</v>
      </c>
    </row>
    <row r="8" spans="1:9">
      <c r="A8" s="4" t="s">
        <v>39</v>
      </c>
      <c r="B8" s="25" t="s">
        <v>6</v>
      </c>
      <c r="C8" s="25"/>
      <c r="D8" s="25"/>
      <c r="E8" s="25"/>
      <c r="F8" s="25"/>
      <c r="G8" s="6">
        <f>G9+G10+G16+G17</f>
        <v>1.599</v>
      </c>
      <c r="H8" s="5">
        <f>H9+H10+H16+H17</f>
        <v>0.44</v>
      </c>
    </row>
    <row r="9" spans="1:9" ht="31.5" customHeight="1">
      <c r="A9" s="4" t="s">
        <v>40</v>
      </c>
      <c r="B9" s="14" t="s">
        <v>7</v>
      </c>
      <c r="C9" s="14"/>
      <c r="D9" s="14"/>
      <c r="E9" s="14"/>
      <c r="F9" s="14"/>
      <c r="G9" s="1">
        <v>0</v>
      </c>
      <c r="H9" s="1"/>
    </row>
    <row r="10" spans="1:9" ht="13.5" customHeight="1">
      <c r="A10" s="4" t="s">
        <v>41</v>
      </c>
      <c r="B10" s="14" t="s">
        <v>8</v>
      </c>
      <c r="C10" s="14"/>
      <c r="D10" s="14"/>
      <c r="E10" s="14"/>
      <c r="F10" s="14"/>
      <c r="G10" s="6">
        <v>0</v>
      </c>
      <c r="H10" s="6"/>
    </row>
    <row r="11" spans="1:9" ht="17.25" customHeight="1">
      <c r="A11" s="4" t="s">
        <v>42</v>
      </c>
      <c r="B11" s="14" t="s">
        <v>9</v>
      </c>
      <c r="C11" s="14"/>
      <c r="D11" s="14"/>
      <c r="E11" s="14"/>
      <c r="F11" s="14"/>
      <c r="G11" s="1"/>
      <c r="H11" s="1"/>
    </row>
    <row r="12" spans="1:9" ht="15.75" customHeight="1">
      <c r="A12" s="4" t="s">
        <v>10</v>
      </c>
      <c r="B12" s="14" t="s">
        <v>11</v>
      </c>
      <c r="C12" s="14"/>
      <c r="D12" s="14"/>
      <c r="E12" s="14"/>
      <c r="F12" s="14"/>
      <c r="G12" s="1"/>
      <c r="H12" s="1"/>
    </row>
    <row r="13" spans="1:9">
      <c r="A13" s="4" t="s">
        <v>43</v>
      </c>
      <c r="B13" s="14" t="s">
        <v>62</v>
      </c>
      <c r="C13" s="14"/>
      <c r="D13" s="14"/>
      <c r="E13" s="14"/>
      <c r="F13" s="14"/>
      <c r="G13" s="1"/>
      <c r="H13" s="1"/>
    </row>
    <row r="14" spans="1:9" ht="13.5" customHeight="1">
      <c r="A14" s="4" t="s">
        <v>12</v>
      </c>
      <c r="B14" s="14" t="s">
        <v>13</v>
      </c>
      <c r="C14" s="14"/>
      <c r="D14" s="14"/>
      <c r="E14" s="14"/>
      <c r="F14" s="14"/>
      <c r="G14" s="1"/>
      <c r="H14" s="1"/>
    </row>
    <row r="15" spans="1:9" ht="15" customHeight="1">
      <c r="A15" s="4" t="s">
        <v>44</v>
      </c>
      <c r="B15" s="14" t="s">
        <v>14</v>
      </c>
      <c r="C15" s="14"/>
      <c r="D15" s="14"/>
      <c r="E15" s="14"/>
      <c r="F15" s="14"/>
      <c r="G15" s="1"/>
      <c r="H15" s="1"/>
    </row>
    <row r="16" spans="1:9" ht="16.5" customHeight="1">
      <c r="A16" s="4" t="s">
        <v>45</v>
      </c>
      <c r="B16" s="14" t="s">
        <v>15</v>
      </c>
      <c r="C16" s="14"/>
      <c r="D16" s="14"/>
      <c r="E16" s="14"/>
      <c r="F16" s="14"/>
      <c r="G16" s="1">
        <v>0</v>
      </c>
      <c r="H16" s="1">
        <v>0</v>
      </c>
    </row>
    <row r="17" spans="1:8" ht="17.25" customHeight="1">
      <c r="A17" s="4" t="s">
        <v>46</v>
      </c>
      <c r="B17" s="14" t="s">
        <v>16</v>
      </c>
      <c r="C17" s="14"/>
      <c r="D17" s="14"/>
      <c r="E17" s="14"/>
      <c r="F17" s="14"/>
      <c r="G17" s="1">
        <v>1.599</v>
      </c>
      <c r="H17" s="5">
        <v>0.44</v>
      </c>
    </row>
    <row r="18" spans="1:8">
      <c r="A18" s="4" t="s">
        <v>47</v>
      </c>
      <c r="B18" s="25" t="s">
        <v>17</v>
      </c>
      <c r="C18" s="25"/>
      <c r="D18" s="25"/>
      <c r="E18" s="25"/>
      <c r="F18" s="25"/>
      <c r="G18" s="6">
        <v>52.25</v>
      </c>
      <c r="H18" s="5">
        <v>14.4</v>
      </c>
    </row>
    <row r="19" spans="1:8">
      <c r="A19" s="4" t="s">
        <v>48</v>
      </c>
      <c r="B19" s="25" t="s">
        <v>18</v>
      </c>
      <c r="C19" s="25"/>
      <c r="D19" s="25"/>
      <c r="E19" s="25"/>
      <c r="F19" s="25"/>
      <c r="G19" s="6">
        <f>G20+G21+G22</f>
        <v>11.952999999999999</v>
      </c>
      <c r="H19" s="5">
        <f>H20+H21+H22</f>
        <v>3.29</v>
      </c>
    </row>
    <row r="20" spans="1:8">
      <c r="A20" s="4" t="s">
        <v>49</v>
      </c>
      <c r="B20" s="14" t="s">
        <v>19</v>
      </c>
      <c r="C20" s="14"/>
      <c r="D20" s="14"/>
      <c r="E20" s="14"/>
      <c r="F20" s="14"/>
      <c r="G20" s="1">
        <v>0.372</v>
      </c>
      <c r="H20" s="5">
        <v>0.1</v>
      </c>
    </row>
    <row r="21" spans="1:8">
      <c r="A21" s="4" t="s">
        <v>50</v>
      </c>
      <c r="B21" s="14" t="s">
        <v>20</v>
      </c>
      <c r="C21" s="14"/>
      <c r="D21" s="14"/>
      <c r="E21" s="14"/>
      <c r="F21" s="14"/>
      <c r="G21" s="6">
        <v>11.494999999999999</v>
      </c>
      <c r="H21" s="5">
        <v>3.17</v>
      </c>
    </row>
    <row r="22" spans="1:8">
      <c r="A22" s="4" t="s">
        <v>51</v>
      </c>
      <c r="B22" s="14" t="s">
        <v>21</v>
      </c>
      <c r="C22" s="14"/>
      <c r="D22" s="14"/>
      <c r="E22" s="14"/>
      <c r="F22" s="14"/>
      <c r="G22" s="6">
        <v>8.5999999999999993E-2</v>
      </c>
      <c r="H22" s="5">
        <v>0.02</v>
      </c>
    </row>
    <row r="23" spans="1:8">
      <c r="A23" s="4" t="s">
        <v>52</v>
      </c>
      <c r="B23" s="25" t="s">
        <v>63</v>
      </c>
      <c r="C23" s="25"/>
      <c r="D23" s="25"/>
      <c r="E23" s="25"/>
      <c r="F23" s="25"/>
      <c r="G23" s="6">
        <f>G24+G25+G26</f>
        <v>3.319</v>
      </c>
      <c r="H23" s="5">
        <f>H24+H25+H26</f>
        <v>0.9339609039975818</v>
      </c>
    </row>
    <row r="24" spans="1:8">
      <c r="A24" s="4" t="s">
        <v>53</v>
      </c>
      <c r="B24" s="14" t="s">
        <v>22</v>
      </c>
      <c r="C24" s="14"/>
      <c r="D24" s="14"/>
      <c r="E24" s="14"/>
      <c r="F24" s="14"/>
      <c r="G24" s="6">
        <v>1.548</v>
      </c>
      <c r="H24" s="5">
        <v>0.42</v>
      </c>
    </row>
    <row r="25" spans="1:8">
      <c r="A25" s="4" t="s">
        <v>54</v>
      </c>
      <c r="B25" s="14" t="s">
        <v>20</v>
      </c>
      <c r="C25" s="14"/>
      <c r="D25" s="14"/>
      <c r="E25" s="14"/>
      <c r="F25" s="14"/>
      <c r="G25" s="6">
        <v>0.34100000000000003</v>
      </c>
      <c r="H25" s="5">
        <f>G25/3.629169</f>
        <v>9.3960903997581821E-2</v>
      </c>
    </row>
    <row r="26" spans="1:8">
      <c r="A26" s="4" t="s">
        <v>55</v>
      </c>
      <c r="B26" s="14" t="s">
        <v>23</v>
      </c>
      <c r="C26" s="14"/>
      <c r="D26" s="14"/>
      <c r="E26" s="14"/>
      <c r="F26" s="14"/>
      <c r="G26" s="1">
        <v>1.43</v>
      </c>
      <c r="H26" s="5">
        <v>0.42</v>
      </c>
    </row>
    <row r="27" spans="1:8">
      <c r="A27" s="4">
        <v>2</v>
      </c>
      <c r="B27" s="25" t="s">
        <v>24</v>
      </c>
      <c r="C27" s="25"/>
      <c r="D27" s="25"/>
      <c r="E27" s="25"/>
      <c r="F27" s="25"/>
      <c r="G27" s="5">
        <f>G28+G29+G30</f>
        <v>4.3410000000000002</v>
      </c>
      <c r="H27" s="5">
        <v>1.2</v>
      </c>
    </row>
    <row r="28" spans="1:8">
      <c r="A28" s="4" t="s">
        <v>56</v>
      </c>
      <c r="B28" s="14" t="s">
        <v>25</v>
      </c>
      <c r="C28" s="14"/>
      <c r="D28" s="14"/>
      <c r="E28" s="14"/>
      <c r="F28" s="14"/>
      <c r="G28" s="6">
        <v>2.8610000000000002</v>
      </c>
      <c r="H28" s="5">
        <f>G28/3.628169</f>
        <v>0.78855202169468952</v>
      </c>
    </row>
    <row r="29" spans="1:8">
      <c r="A29" s="4" t="s">
        <v>57</v>
      </c>
      <c r="B29" s="14" t="s">
        <v>20</v>
      </c>
      <c r="C29" s="14"/>
      <c r="D29" s="14"/>
      <c r="E29" s="14"/>
      <c r="F29" s="14"/>
      <c r="G29" s="6">
        <v>0.629</v>
      </c>
      <c r="H29" s="5">
        <v>0.18</v>
      </c>
    </row>
    <row r="30" spans="1:8">
      <c r="A30" s="4" t="s">
        <v>26</v>
      </c>
      <c r="B30" s="14" t="s">
        <v>23</v>
      </c>
      <c r="C30" s="14"/>
      <c r="D30" s="14"/>
      <c r="E30" s="14"/>
      <c r="F30" s="14"/>
      <c r="G30" s="1">
        <v>0.85099999999999998</v>
      </c>
      <c r="H30" s="5">
        <f>G30/3.628169</f>
        <v>0.23455357233910545</v>
      </c>
    </row>
    <row r="31" spans="1:8">
      <c r="A31" s="4">
        <v>3</v>
      </c>
      <c r="B31" s="14" t="s">
        <v>27</v>
      </c>
      <c r="C31" s="14"/>
      <c r="D31" s="14"/>
      <c r="E31" s="14"/>
      <c r="F31" s="14"/>
      <c r="G31" s="1">
        <v>0</v>
      </c>
      <c r="H31" s="1">
        <v>0</v>
      </c>
    </row>
    <row r="32" spans="1:8">
      <c r="A32" s="4">
        <v>4</v>
      </c>
      <c r="B32" s="14" t="s">
        <v>28</v>
      </c>
      <c r="C32" s="14"/>
      <c r="D32" s="14"/>
      <c r="E32" s="14"/>
      <c r="F32" s="14"/>
      <c r="G32" s="1">
        <v>0</v>
      </c>
      <c r="H32" s="1">
        <v>0</v>
      </c>
    </row>
    <row r="33" spans="1:9">
      <c r="A33" s="4">
        <v>5</v>
      </c>
      <c r="B33" s="25" t="s">
        <v>29</v>
      </c>
      <c r="C33" s="25"/>
      <c r="D33" s="25"/>
      <c r="E33" s="25"/>
      <c r="F33" s="25"/>
      <c r="G33" s="6">
        <f>G27+G7</f>
        <v>73.461999999999989</v>
      </c>
      <c r="H33" s="5">
        <f>H27+H7</f>
        <v>20.263960903997582</v>
      </c>
    </row>
    <row r="34" spans="1:9">
      <c r="A34" s="4">
        <v>6</v>
      </c>
      <c r="B34" s="14" t="s">
        <v>30</v>
      </c>
      <c r="C34" s="14"/>
      <c r="D34" s="14"/>
      <c r="E34" s="14"/>
      <c r="F34" s="14"/>
      <c r="G34" s="1">
        <v>0</v>
      </c>
      <c r="H34" s="1">
        <v>0</v>
      </c>
    </row>
    <row r="35" spans="1:9">
      <c r="A35" s="4">
        <v>7</v>
      </c>
      <c r="B35" s="25" t="s">
        <v>31</v>
      </c>
      <c r="C35" s="25"/>
      <c r="D35" s="25"/>
      <c r="E35" s="25"/>
      <c r="F35" s="25"/>
      <c r="G35" s="1">
        <f>G36+G38+G39</f>
        <v>3.12</v>
      </c>
      <c r="H35" s="5">
        <v>0.85</v>
      </c>
    </row>
    <row r="36" spans="1:9">
      <c r="A36" s="4" t="s">
        <v>58</v>
      </c>
      <c r="B36" s="14" t="s">
        <v>32</v>
      </c>
      <c r="C36" s="14"/>
      <c r="D36" s="14"/>
      <c r="E36" s="14"/>
      <c r="F36" s="14"/>
      <c r="G36" s="1">
        <v>0.56100000000000005</v>
      </c>
      <c r="H36" s="5">
        <f>G36/3.628169</f>
        <v>0.15462344780521525</v>
      </c>
    </row>
    <row r="37" spans="1:9">
      <c r="A37" s="4" t="s">
        <v>59</v>
      </c>
      <c r="B37" s="14" t="s">
        <v>33</v>
      </c>
      <c r="C37" s="14"/>
      <c r="D37" s="14"/>
      <c r="E37" s="14"/>
      <c r="F37" s="14"/>
      <c r="G37" s="1"/>
      <c r="H37" s="5">
        <f>G37/3.628169</f>
        <v>0</v>
      </c>
    </row>
    <row r="38" spans="1:9">
      <c r="A38" s="4" t="s">
        <v>60</v>
      </c>
      <c r="B38" s="14" t="s">
        <v>34</v>
      </c>
      <c r="C38" s="14"/>
      <c r="D38" s="14"/>
      <c r="E38" s="14"/>
      <c r="F38" s="14"/>
      <c r="G38" s="1">
        <v>1.1339999999999999</v>
      </c>
      <c r="H38" s="5">
        <f>G38/3.628169</f>
        <v>0.31255434903941903</v>
      </c>
    </row>
    <row r="39" spans="1:9" ht="15.75" customHeight="1">
      <c r="A39" s="4" t="s">
        <v>61</v>
      </c>
      <c r="B39" s="14" t="s">
        <v>35</v>
      </c>
      <c r="C39" s="14"/>
      <c r="D39" s="14"/>
      <c r="E39" s="14"/>
      <c r="F39" s="14"/>
      <c r="G39" s="1">
        <v>1.425</v>
      </c>
      <c r="H39" s="5">
        <f>G39/3.628169</f>
        <v>0.39276009469239165</v>
      </c>
    </row>
    <row r="40" spans="1:9">
      <c r="A40" s="4">
        <v>8</v>
      </c>
      <c r="B40" s="14" t="s">
        <v>36</v>
      </c>
      <c r="C40" s="14"/>
      <c r="D40" s="14"/>
      <c r="E40" s="14"/>
      <c r="F40" s="14"/>
      <c r="G40" s="6">
        <f>G35+G33</f>
        <v>76.581999999999994</v>
      </c>
      <c r="H40" s="5">
        <f>H35+H33</f>
        <v>21.113960903997583</v>
      </c>
    </row>
    <row r="41" spans="1:9">
      <c r="A41" s="4">
        <v>9</v>
      </c>
      <c r="B41" s="25" t="s">
        <v>76</v>
      </c>
      <c r="C41" s="25"/>
      <c r="D41" s="25"/>
      <c r="E41" s="25"/>
      <c r="F41" s="25"/>
      <c r="G41" s="1"/>
      <c r="H41" s="5">
        <f>H40</f>
        <v>21.113960903997583</v>
      </c>
    </row>
    <row r="42" spans="1:9" ht="29.25" customHeight="1">
      <c r="A42" s="4" t="s">
        <v>74</v>
      </c>
      <c r="B42" s="25" t="s">
        <v>37</v>
      </c>
      <c r="C42" s="25"/>
      <c r="D42" s="25"/>
      <c r="E42" s="25"/>
      <c r="F42" s="25"/>
      <c r="G42" s="1">
        <v>3628.1689999999999</v>
      </c>
      <c r="H42" s="1"/>
    </row>
    <row r="43" spans="1:9">
      <c r="A43" s="4" t="s">
        <v>75</v>
      </c>
      <c r="B43" s="14" t="s">
        <v>38</v>
      </c>
      <c r="C43" s="14"/>
      <c r="D43" s="14"/>
      <c r="E43" s="14"/>
      <c r="F43" s="14"/>
      <c r="G43" s="9">
        <f>G35/G33*100</f>
        <v>4.2470937355367413</v>
      </c>
      <c r="H43" s="9">
        <f>H35/H33*100</f>
        <v>4.1946389653382914</v>
      </c>
    </row>
    <row r="44" spans="1:9" ht="51" customHeight="1">
      <c r="B44" s="11" t="s">
        <v>85</v>
      </c>
      <c r="C44" s="7"/>
      <c r="D44" s="7"/>
      <c r="E44" s="7"/>
      <c r="F44" s="7"/>
      <c r="G44" s="7"/>
      <c r="H44" s="13"/>
      <c r="I44" s="13"/>
    </row>
    <row r="45" spans="1:9">
      <c r="A45" s="26"/>
      <c r="B45" s="27"/>
      <c r="C45" s="27"/>
      <c r="D45" s="27"/>
      <c r="E45" s="27"/>
      <c r="F45" s="27"/>
      <c r="G45" s="27"/>
      <c r="H45" s="27"/>
    </row>
  </sheetData>
  <mergeCells count="44">
    <mergeCell ref="A4:A5"/>
    <mergeCell ref="B4:F5"/>
    <mergeCell ref="G4:H4"/>
    <mergeCell ref="B13:F13"/>
    <mergeCell ref="B8:F8"/>
    <mergeCell ref="B9:F9"/>
    <mergeCell ref="B10:F10"/>
    <mergeCell ref="B11:F11"/>
    <mergeCell ref="B12:F12"/>
    <mergeCell ref="B7:F7"/>
    <mergeCell ref="B28:F28"/>
    <mergeCell ref="B14:F14"/>
    <mergeCell ref="B15:F15"/>
    <mergeCell ref="B16:F16"/>
    <mergeCell ref="B17:F17"/>
    <mergeCell ref="B25:F25"/>
    <mergeCell ref="B26:F26"/>
    <mergeCell ref="B27:F27"/>
    <mergeCell ref="B33:F33"/>
    <mergeCell ref="B34:F34"/>
    <mergeCell ref="B35:F35"/>
    <mergeCell ref="B36:F36"/>
    <mergeCell ref="B37:F37"/>
    <mergeCell ref="B38:F38"/>
    <mergeCell ref="B23:F23"/>
    <mergeCell ref="B24:F24"/>
    <mergeCell ref="B39:F39"/>
    <mergeCell ref="B40:F40"/>
    <mergeCell ref="B41:F41"/>
    <mergeCell ref="A45:H45"/>
    <mergeCell ref="B42:F42"/>
    <mergeCell ref="B43:F43"/>
    <mergeCell ref="B31:F31"/>
    <mergeCell ref="B32:F32"/>
    <mergeCell ref="B29:F29"/>
    <mergeCell ref="B18:F18"/>
    <mergeCell ref="A2:H2"/>
    <mergeCell ref="A1:H1"/>
    <mergeCell ref="B6:F6"/>
    <mergeCell ref="B30:F30"/>
    <mergeCell ref="B19:F19"/>
    <mergeCell ref="B20:F20"/>
    <mergeCell ref="B21:F21"/>
    <mergeCell ref="B22:F22"/>
  </mergeCells>
  <phoneticPr fontId="3" type="noConversion"/>
  <pageMargins left="0.7" right="0.7" top="0.75" bottom="0.75" header="0.3" footer="0.3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бюджет всього</vt:lpstr>
      <vt:lpstr>бюджет вироб.</vt:lpstr>
      <vt:lpstr>бюджет трансп.</vt:lpstr>
      <vt:lpstr>бюджет пост.</vt:lpstr>
      <vt:lpstr>інші всього</vt:lpstr>
      <vt:lpstr>інші вироб.</vt:lpstr>
      <vt:lpstr>інші транспор.</vt:lpstr>
      <vt:lpstr>інші постач.</vt:lpstr>
      <vt:lpstr>Лист2</vt:lpstr>
      <vt:lpstr>Лист3</vt:lpstr>
      <vt:lpstr>'бюджет трансп.'!Область_печати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2021-02-18T07:26:38Z</cp:lastPrinted>
  <dcterms:created xsi:type="dcterms:W3CDTF">2017-12-12T13:25:24Z</dcterms:created>
  <dcterms:modified xsi:type="dcterms:W3CDTF">2021-02-18T07:26:42Z</dcterms:modified>
</cp:coreProperties>
</file>