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дод!$A$1:$AT$37</definedName>
  </definedNames>
  <calcPr calcId="125725"/>
</workbook>
</file>

<file path=xl/calcChain.xml><?xml version="1.0" encoding="utf-8"?>
<calcChain xmlns="http://schemas.openxmlformats.org/spreadsheetml/2006/main">
  <c r="AO32" i="1"/>
  <c r="AI32"/>
  <c r="E32"/>
  <c r="Z32"/>
  <c r="AE32"/>
  <c r="P26"/>
  <c r="AG26" s="1"/>
  <c r="P18"/>
  <c r="AG18" s="1"/>
  <c r="AM29"/>
  <c r="AM32" s="1"/>
  <c r="P23"/>
  <c r="AG23" s="1"/>
  <c r="AA32"/>
  <c r="S24"/>
  <c r="Q24"/>
  <c r="AG24"/>
  <c r="G28"/>
  <c r="AP31"/>
  <c r="AP32"/>
  <c r="R23"/>
  <c r="AG31"/>
  <c r="AD32"/>
  <c r="X32"/>
  <c r="AG20"/>
  <c r="AG22"/>
  <c r="AG25"/>
  <c r="AG27"/>
  <c r="AG28"/>
  <c r="AG29"/>
  <c r="AG30"/>
  <c r="AF32"/>
  <c r="AR32"/>
  <c r="AL32"/>
  <c r="AS32"/>
  <c r="AC32"/>
  <c r="W32"/>
  <c r="Y32"/>
  <c r="AT30"/>
  <c r="AN32"/>
  <c r="AT28"/>
  <c r="AH32"/>
  <c r="AJ32"/>
  <c r="AK32"/>
  <c r="AQ32"/>
  <c r="AT25"/>
  <c r="AT16"/>
  <c r="AT17"/>
  <c r="AT18"/>
  <c r="AT19"/>
  <c r="AT20"/>
  <c r="AT21"/>
  <c r="AT22"/>
  <c r="AT23"/>
  <c r="AT24"/>
  <c r="AT26"/>
  <c r="AT27"/>
  <c r="AT29"/>
  <c r="AT31"/>
  <c r="U32"/>
  <c r="V32"/>
  <c r="C32"/>
  <c r="D32"/>
  <c r="G32"/>
  <c r="H32"/>
  <c r="I32"/>
  <c r="J32"/>
  <c r="K32"/>
  <c r="L32"/>
  <c r="M32"/>
  <c r="N32"/>
  <c r="O32"/>
  <c r="AT32"/>
  <c r="S23"/>
  <c r="S21"/>
  <c r="S19"/>
  <c r="AG19" s="1"/>
  <c r="S17"/>
  <c r="S32" s="1"/>
  <c r="S16"/>
  <c r="T21"/>
  <c r="T32" s="1"/>
  <c r="T16"/>
  <c r="AB17"/>
  <c r="AB21"/>
  <c r="AB32" s="1"/>
  <c r="R32"/>
  <c r="Q23"/>
  <c r="Q21"/>
  <c r="Q32" s="1"/>
  <c r="P21"/>
  <c r="P19"/>
  <c r="P17"/>
  <c r="AG17" s="1"/>
  <c r="P16"/>
  <c r="F23"/>
  <c r="F21"/>
  <c r="AG21" s="1"/>
  <c r="F19"/>
  <c r="F17"/>
  <c r="F16"/>
  <c r="AG16"/>
  <c r="P32"/>
  <c r="F32"/>
  <c r="AG32" l="1"/>
</calcChain>
</file>

<file path=xl/sharedStrings.xml><?xml version="1.0" encoding="utf-8"?>
<sst xmlns="http://schemas.openxmlformats.org/spreadsheetml/2006/main" count="86" uniqueCount="75">
  <si>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</si>
  <si>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</si>
  <si>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</si>
  <si>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</si>
  <si>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</si>
  <si>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</si>
  <si>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</si>
  <si>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</si>
  <si>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</si>
  <si>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</si>
  <si>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</si>
  <si>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</si>
  <si>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</si>
  <si>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</si>
  <si>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</si>
  <si>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</si>
  <si>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</si>
  <si>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</si>
  <si>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</si>
  <si>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</si>
  <si>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</si>
  <si>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</si>
  <si>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</si>
  <si>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</si>
  <si>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</si>
  <si>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</si>
  <si>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</si>
  <si>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</si>
  <si>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</si>
  <si>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</si>
  <si>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</si>
  <si>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</si>
  <si>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</si>
  <si>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</si>
  <si>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</si>
  <si>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</si>
  <si>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</si>
  <si>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</si>
  <si>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</si>
  <si>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</si>
  <si>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</si>
  <si>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виготовлення бланків посвідчень багатодітних сімей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</si>
  <si>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</si>
  <si>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</si>
  <si>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</si>
  <si>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</si>
  <si>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</si>
  <si>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b/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</si>
  <si>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</si>
  <si>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 xml:space="preserve"> на виготовлення бланків посвідчень багатодітних сімей (Програма економічного і соціального  розвитку Ізюмського району Харківської області на 2020 рік)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</si>
  <si>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</si>
  <si>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</si>
  <si>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</si>
  <si>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</si>
  <si>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</si>
  <si>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</si>
  <si>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</si>
  <si>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</si>
  <si>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</si>
  <si>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</si>
  <si>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</si>
  <si>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</si>
  <si>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</si>
  <si>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</si>
  <si>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>Вікторія Магомедоваа 21153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</si>
  <si>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(Програма економічного і соціального  розвитку Ізюмського району Харківської області на 2020 рік)</t>
  </si>
  <si>
    <t>співфінансування з обласного бюджету міні-гранту у рамках виконання проекту «Ефективна первинна медицина в громаді»</t>
  </si>
  <si>
    <t>для придбання шкільного автобуса для Куньєвської громади (Програма розвитку навчальних закладів Ізюмського району на 2019-2020 роки)</t>
  </si>
  <si>
    <t>на  замовлення та виготовлення  технічних паспортів для закладів освіти (Програма розвитку навчальних закладів Ізюмського району на 2019-2020 роки)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</si>
  <si>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</si>
  <si>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r>
      <t xml:space="preserve">для проведення  поточного ремонту приміщення Ізюмського  міськрайонного суду Харківської області з метою створення належних умов для прийому громадян, захисту ними законних прав і інтересів у приміщенні за адресою вул. Соборна 52, м. Ізюм, Харківська область           </t>
    </r>
    <r>
      <rPr>
        <i/>
        <sz val="16"/>
        <rFont val="Times New Roman"/>
        <family val="1"/>
        <charset val="204"/>
      </rPr>
      <t>( Програма забезпечення судово-правової реформи і діяльності Ізюмського міськрайонного суду Харківської області на 2018-2020 роки)</t>
    </r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</si>
  <si>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 (Програма економічного і соціального  розвитку Ізюмського району Харківської області на 2020 рік)</t>
  </si>
  <si>
    <t>від 29.09.2020 року №856-VІІ</t>
  </si>
  <si>
    <t>(LX сесія VII скликання)</t>
  </si>
  <si>
    <t xml:space="preserve">            Заступник голови районної ради                                                                                                Вячеслав СЕРДЮК                                               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</si>
</sst>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1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1" fontId="2" fillId="2" borderId="1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3" xfId="0" applyFont="1" applyBorder="1" applyAlignment="1">
      <alignment wrapText="1"/>
    </xf>
    <xf numFmtId="0" fontId="6" fillId="0" borderId="0" xfId="0" applyFont="1" applyAlignment="1"/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13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6" fillId="4" borderId="4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6" fillId="0" borderId="3" xfId="0" applyFont="1" applyBorder="1" applyAlignment="1">
      <alignment horizontal="left" wrapText="1"/>
    </xf>
    <xf numFmtId="1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1" fontId="1" fillId="0" borderId="0" xfId="0" applyNumberFormat="1" applyFont="1"/>
    <xf numFmtId="3" fontId="6" fillId="0" borderId="3" xfId="0" applyNumberFormat="1" applyFont="1" applyBorder="1" applyAlignment="1">
      <alignment wrapText="1"/>
    </xf>
    <xf numFmtId="1" fontId="4" fillId="0" borderId="0" xfId="0" applyNumberFormat="1" applyFont="1"/>
    <xf numFmtId="0" fontId="13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 wrapText="1"/>
    </xf>
    <xf numFmtId="0" fontId="23" fillId="0" borderId="3" xfId="0" applyFont="1" applyBorder="1"/>
    <xf numFmtId="0" fontId="24" fillId="0" borderId="0" xfId="0" applyFont="1"/>
    <xf numFmtId="0" fontId="13" fillId="4" borderId="1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8" fillId="0" borderId="11" xfId="0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wrapText="1"/>
    </xf>
    <xf numFmtId="0" fontId="21" fillId="0" borderId="1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8" fillId="0" borderId="11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1" fillId="4" borderId="6" xfId="0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13" xfId="0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center" vertical="center" wrapText="1"/>
    </xf>
    <xf numFmtId="0" fontId="21" fillId="4" borderId="8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16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47"/>
  <sheetViews>
    <sheetView tabSelected="1" view="pageBreakPreview" topLeftCell="A16" zoomScale="37" zoomScaleNormal="40" zoomScaleSheetLayoutView="37" zoomScalePageLayoutView="41" workbookViewId="0">
      <selection activeCell="F35" sqref="F35"/>
    </sheetView>
  </sheetViews>
  <sheetFormatPr defaultRowHeight="18.75"/>
  <cols>
    <col min="1" max="1" width="29" style="2" customWidth="1"/>
    <col min="2" max="2" width="46.140625" style="2" customWidth="1"/>
    <col min="3" max="6" width="32.85546875" style="2" customWidth="1"/>
    <col min="7" max="7" width="33.85546875" style="2" customWidth="1"/>
    <col min="8" max="27" width="32.85546875" style="2" customWidth="1"/>
    <col min="28" max="32" width="31" style="2" customWidth="1"/>
    <col min="33" max="44" width="32.85546875" style="2" customWidth="1"/>
    <col min="45" max="45" width="30.42578125" style="2" customWidth="1"/>
    <col min="46" max="46" width="32.85546875" style="2" customWidth="1"/>
    <col min="47" max="16384" width="9.140625" style="2"/>
  </cols>
  <sheetData>
    <row r="1" spans="1:46" s="7" customFormat="1" ht="29.25" customHeight="1">
      <c r="F1" s="110"/>
      <c r="G1" s="110"/>
      <c r="J1" s="109" t="s">
        <v>45</v>
      </c>
      <c r="K1" s="109"/>
      <c r="AF1" s="2" t="s">
        <v>66</v>
      </c>
      <c r="AG1" s="10"/>
      <c r="AH1" s="104"/>
      <c r="AI1" s="104"/>
      <c r="AJ1" s="104"/>
      <c r="AK1" s="104"/>
      <c r="AL1" s="104"/>
      <c r="AM1" s="104"/>
      <c r="AN1" s="104"/>
      <c r="AO1" s="104"/>
      <c r="AP1" s="104"/>
      <c r="AQ1" s="104"/>
      <c r="AR1" s="104"/>
      <c r="AS1" s="104"/>
      <c r="AT1" s="104"/>
    </row>
    <row r="2" spans="1:46" s="7" customFormat="1" ht="29.25" customHeight="1">
      <c r="F2" s="110"/>
      <c r="G2" s="110"/>
      <c r="J2" s="109" t="s">
        <v>32</v>
      </c>
      <c r="K2" s="109"/>
      <c r="AG2" s="10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</row>
    <row r="3" spans="1:46" s="7" customFormat="1" ht="29.25" customHeight="1">
      <c r="F3" s="110"/>
      <c r="G3" s="110"/>
      <c r="J3" s="109" t="s">
        <v>72</v>
      </c>
      <c r="K3" s="109"/>
      <c r="AG3" s="10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6" s="7" customFormat="1" ht="29.25" customHeight="1">
      <c r="F4" s="110"/>
      <c r="G4" s="110"/>
      <c r="J4" s="109" t="s">
        <v>73</v>
      </c>
      <c r="K4" s="109"/>
      <c r="AG4" s="10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s="7" customFormat="1" ht="29.25" customHeight="1">
      <c r="H5" s="9"/>
      <c r="I5" s="9"/>
      <c r="J5" s="9"/>
      <c r="K5" s="10"/>
      <c r="L5" s="10"/>
      <c r="AG5" s="10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</row>
    <row r="6" spans="1:46" s="7" customFormat="1" ht="29.25" customHeight="1">
      <c r="B6" s="16"/>
      <c r="C6" s="111" t="s">
        <v>28</v>
      </c>
      <c r="D6" s="111"/>
      <c r="E6" s="111"/>
      <c r="F6" s="111"/>
      <c r="G6" s="111"/>
      <c r="H6" s="111"/>
      <c r="I6" s="111"/>
      <c r="J6" s="9"/>
      <c r="K6" s="10"/>
      <c r="L6" s="10"/>
      <c r="AG6" s="10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</row>
    <row r="7" spans="1:46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6"/>
      <c r="J7" s="12"/>
      <c r="K7" s="12"/>
      <c r="L7" s="12"/>
      <c r="M7" s="12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2"/>
      <c r="AI7" s="12"/>
    </row>
    <row r="8" spans="1:46" s="7" customFormat="1" ht="26.25">
      <c r="A8" s="14" t="s">
        <v>27</v>
      </c>
      <c r="AT8" s="51" t="s">
        <v>52</v>
      </c>
    </row>
    <row r="9" spans="1:46" s="36" customFormat="1" ht="35.25" customHeight="1">
      <c r="A9" s="81" t="s">
        <v>31</v>
      </c>
      <c r="B9" s="86" t="s">
        <v>0</v>
      </c>
      <c r="C9" s="35"/>
      <c r="D9" s="75" t="s">
        <v>1</v>
      </c>
      <c r="E9" s="75"/>
      <c r="F9" s="75"/>
      <c r="G9" s="75"/>
      <c r="H9" s="75"/>
      <c r="I9" s="75"/>
      <c r="J9" s="75"/>
      <c r="K9" s="75"/>
      <c r="L9" s="75"/>
      <c r="M9" s="75"/>
      <c r="N9" s="75" t="s">
        <v>1</v>
      </c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6"/>
      <c r="AH9" s="106" t="s">
        <v>33</v>
      </c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7"/>
    </row>
    <row r="10" spans="1:46" s="37" customFormat="1" ht="35.25" customHeight="1">
      <c r="A10" s="81"/>
      <c r="B10" s="87"/>
      <c r="C10" s="91" t="s">
        <v>2</v>
      </c>
      <c r="D10" s="89" t="s">
        <v>3</v>
      </c>
      <c r="E10" s="90"/>
      <c r="F10" s="90"/>
      <c r="G10" s="90"/>
      <c r="H10" s="90"/>
      <c r="I10" s="90"/>
      <c r="J10" s="90"/>
      <c r="K10" s="90"/>
      <c r="L10" s="77" t="s">
        <v>3</v>
      </c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8"/>
      <c r="AA10" s="78"/>
      <c r="AB10" s="78"/>
      <c r="AC10" s="60"/>
      <c r="AD10" s="60"/>
      <c r="AE10" s="60"/>
      <c r="AF10" s="60"/>
      <c r="AG10" s="92" t="s">
        <v>26</v>
      </c>
      <c r="AH10" s="102" t="s">
        <v>3</v>
      </c>
      <c r="AI10" s="103"/>
      <c r="AJ10" s="103"/>
      <c r="AK10" s="103"/>
      <c r="AL10" s="103"/>
      <c r="AM10" s="103"/>
      <c r="AN10" s="103"/>
      <c r="AO10" s="103"/>
      <c r="AP10" s="103"/>
      <c r="AQ10" s="103"/>
      <c r="AR10" s="103"/>
      <c r="AS10" s="103"/>
      <c r="AT10" s="99" t="s">
        <v>25</v>
      </c>
    </row>
    <row r="11" spans="1:46" s="37" customFormat="1" ht="50.25" customHeight="1">
      <c r="A11" s="81"/>
      <c r="B11" s="87"/>
      <c r="C11" s="91"/>
      <c r="D11" s="79" t="s">
        <v>4</v>
      </c>
      <c r="E11" s="75"/>
      <c r="F11" s="75"/>
      <c r="G11" s="75"/>
      <c r="H11" s="75"/>
      <c r="I11" s="75"/>
      <c r="J11" s="75"/>
      <c r="K11" s="75"/>
      <c r="L11" s="77" t="s">
        <v>4</v>
      </c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94"/>
      <c r="X11" s="94"/>
      <c r="Y11" s="94"/>
      <c r="Z11" s="95"/>
      <c r="AA11" s="96"/>
      <c r="AB11" s="93" t="s">
        <v>5</v>
      </c>
      <c r="AC11" s="93"/>
      <c r="AD11" s="93"/>
      <c r="AE11" s="93"/>
      <c r="AF11" s="93"/>
      <c r="AG11" s="92"/>
      <c r="AH11" s="97" t="s">
        <v>4</v>
      </c>
      <c r="AI11" s="98"/>
      <c r="AJ11" s="98"/>
      <c r="AK11" s="98"/>
      <c r="AL11" s="98"/>
      <c r="AM11" s="98"/>
      <c r="AN11" s="98"/>
      <c r="AO11" s="98"/>
      <c r="AP11" s="98"/>
      <c r="AQ11" s="72" t="s">
        <v>5</v>
      </c>
      <c r="AR11" s="73"/>
      <c r="AS11" s="73"/>
      <c r="AT11" s="100"/>
    </row>
    <row r="12" spans="1:46" s="36" customFormat="1" ht="312" customHeight="1">
      <c r="A12" s="81"/>
      <c r="B12" s="87"/>
      <c r="C12" s="71" t="s">
        <v>20</v>
      </c>
      <c r="D12" s="71" t="s">
        <v>69</v>
      </c>
      <c r="E12" s="71" t="s">
        <v>35</v>
      </c>
      <c r="F12" s="71" t="s">
        <v>53</v>
      </c>
      <c r="G12" s="71" t="s">
        <v>36</v>
      </c>
      <c r="H12" s="71" t="s">
        <v>37</v>
      </c>
      <c r="I12" s="71" t="s">
        <v>38</v>
      </c>
      <c r="J12" s="71" t="s">
        <v>39</v>
      </c>
      <c r="K12" s="71" t="s">
        <v>40</v>
      </c>
      <c r="L12" s="71" t="s">
        <v>41</v>
      </c>
      <c r="M12" s="67" t="s">
        <v>42</v>
      </c>
      <c r="N12" s="67" t="s">
        <v>43</v>
      </c>
      <c r="O12" s="67" t="s">
        <v>44</v>
      </c>
      <c r="P12" s="71" t="s">
        <v>54</v>
      </c>
      <c r="Q12" s="71" t="s">
        <v>55</v>
      </c>
      <c r="R12" s="71" t="s">
        <v>30</v>
      </c>
      <c r="S12" s="71" t="s">
        <v>56</v>
      </c>
      <c r="T12" s="71" t="s">
        <v>57</v>
      </c>
      <c r="U12" s="71" t="s">
        <v>58</v>
      </c>
      <c r="V12" s="71" t="s">
        <v>59</v>
      </c>
      <c r="W12" s="65" t="s">
        <v>48</v>
      </c>
      <c r="X12" s="65" t="s">
        <v>62</v>
      </c>
      <c r="Y12" s="65" t="s">
        <v>47</v>
      </c>
      <c r="Z12" s="65" t="s">
        <v>68</v>
      </c>
      <c r="AA12" s="65" t="s">
        <v>65</v>
      </c>
      <c r="AB12" s="68" t="s">
        <v>30</v>
      </c>
      <c r="AC12" s="68" t="s">
        <v>60</v>
      </c>
      <c r="AD12" s="67" t="s">
        <v>63</v>
      </c>
      <c r="AE12" s="67" t="s">
        <v>67</v>
      </c>
      <c r="AF12" s="67" t="s">
        <v>61</v>
      </c>
      <c r="AG12" s="92"/>
      <c r="AH12" s="85" t="s">
        <v>21</v>
      </c>
      <c r="AI12" s="62" t="s">
        <v>69</v>
      </c>
      <c r="AJ12" s="85" t="s">
        <v>18</v>
      </c>
      <c r="AK12" s="62" t="s">
        <v>46</v>
      </c>
      <c r="AL12" s="62" t="s">
        <v>51</v>
      </c>
      <c r="AM12" s="62" t="s">
        <v>71</v>
      </c>
      <c r="AN12" s="62" t="s">
        <v>49</v>
      </c>
      <c r="AO12" s="62" t="s">
        <v>70</v>
      </c>
      <c r="AP12" s="71" t="s">
        <v>57</v>
      </c>
      <c r="AQ12" s="68" t="s">
        <v>60</v>
      </c>
      <c r="AR12" s="67" t="s">
        <v>61</v>
      </c>
      <c r="AS12" s="82" t="s">
        <v>50</v>
      </c>
      <c r="AT12" s="100"/>
    </row>
    <row r="13" spans="1:46" s="36" customFormat="1" ht="312" customHeight="1">
      <c r="A13" s="81"/>
      <c r="B13" s="8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80"/>
      <c r="N13" s="80"/>
      <c r="O13" s="80"/>
      <c r="P13" s="67"/>
      <c r="Q13" s="67"/>
      <c r="R13" s="67"/>
      <c r="S13" s="67"/>
      <c r="T13" s="67"/>
      <c r="U13" s="67"/>
      <c r="V13" s="67"/>
      <c r="W13" s="66"/>
      <c r="X13" s="69"/>
      <c r="Y13" s="66"/>
      <c r="Z13" s="70"/>
      <c r="AA13" s="69"/>
      <c r="AB13" s="67"/>
      <c r="AC13" s="67"/>
      <c r="AD13" s="68"/>
      <c r="AE13" s="70"/>
      <c r="AF13" s="68"/>
      <c r="AG13" s="92"/>
      <c r="AH13" s="62"/>
      <c r="AI13" s="70"/>
      <c r="AJ13" s="62"/>
      <c r="AK13" s="84"/>
      <c r="AL13" s="84"/>
      <c r="AM13" s="74"/>
      <c r="AN13" s="84"/>
      <c r="AO13" s="63"/>
      <c r="AP13" s="67"/>
      <c r="AQ13" s="67"/>
      <c r="AR13" s="68"/>
      <c r="AS13" s="83"/>
      <c r="AT13" s="101"/>
    </row>
    <row r="14" spans="1:46" s="42" customFormat="1" ht="34.5" customHeight="1">
      <c r="A14" s="81"/>
      <c r="B14" s="88"/>
      <c r="C14" s="38">
        <v>41040200</v>
      </c>
      <c r="D14" s="38">
        <v>41053000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41053900</v>
      </c>
      <c r="V14" s="38">
        <v>41051400</v>
      </c>
      <c r="W14" s="38">
        <v>41053900</v>
      </c>
      <c r="X14" s="38">
        <v>41054800</v>
      </c>
      <c r="Y14" s="38">
        <v>41053900</v>
      </c>
      <c r="Z14" s="38">
        <v>41053900</v>
      </c>
      <c r="AA14" s="38">
        <v>41053900</v>
      </c>
      <c r="AB14" s="38">
        <v>41053900</v>
      </c>
      <c r="AC14" s="38">
        <v>41052600</v>
      </c>
      <c r="AD14" s="38">
        <v>41051100</v>
      </c>
      <c r="AE14" s="38">
        <v>41053900</v>
      </c>
      <c r="AF14" s="38">
        <v>41053900</v>
      </c>
      <c r="AG14" s="39"/>
      <c r="AH14" s="40">
        <v>9410</v>
      </c>
      <c r="AI14" s="40">
        <v>9620</v>
      </c>
      <c r="AJ14" s="40">
        <v>9770</v>
      </c>
      <c r="AK14" s="40">
        <v>9770</v>
      </c>
      <c r="AL14" s="40">
        <v>9770</v>
      </c>
      <c r="AM14" s="40">
        <v>9770</v>
      </c>
      <c r="AN14" s="40">
        <v>9770</v>
      </c>
      <c r="AO14" s="40">
        <v>9800</v>
      </c>
      <c r="AP14" s="40">
        <v>9800</v>
      </c>
      <c r="AQ14" s="38">
        <v>9540</v>
      </c>
      <c r="AR14" s="38">
        <v>9770</v>
      </c>
      <c r="AS14" s="38">
        <v>9720</v>
      </c>
      <c r="AT14" s="41"/>
    </row>
    <row r="15" spans="1:46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21">
        <v>5</v>
      </c>
      <c r="F15" s="56">
        <v>6</v>
      </c>
      <c r="G15" s="20">
        <v>7</v>
      </c>
      <c r="H15" s="56">
        <v>8</v>
      </c>
      <c r="I15" s="21">
        <v>9</v>
      </c>
      <c r="J15" s="21">
        <v>10</v>
      </c>
      <c r="K15" s="21">
        <v>11</v>
      </c>
      <c r="L15" s="21">
        <v>12</v>
      </c>
      <c r="M15" s="19">
        <v>13</v>
      </c>
      <c r="N15" s="19">
        <v>14</v>
      </c>
      <c r="O15" s="19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21">
        <v>22</v>
      </c>
      <c r="W15" s="21">
        <v>23</v>
      </c>
      <c r="X15" s="21">
        <v>24</v>
      </c>
      <c r="Y15" s="21">
        <v>25</v>
      </c>
      <c r="Z15" s="21">
        <v>26</v>
      </c>
      <c r="AA15" s="21">
        <v>27</v>
      </c>
      <c r="AB15" s="21">
        <v>28</v>
      </c>
      <c r="AC15" s="21">
        <v>29</v>
      </c>
      <c r="AD15" s="61">
        <v>30</v>
      </c>
      <c r="AE15" s="61">
        <v>31</v>
      </c>
      <c r="AF15" s="61">
        <v>32</v>
      </c>
      <c r="AG15" s="21">
        <v>33</v>
      </c>
      <c r="AH15" s="21">
        <v>33</v>
      </c>
      <c r="AI15" s="21">
        <v>34</v>
      </c>
      <c r="AJ15" s="21">
        <v>35</v>
      </c>
      <c r="AK15" s="21">
        <v>36</v>
      </c>
      <c r="AL15" s="21">
        <v>37</v>
      </c>
      <c r="AM15" s="21">
        <v>38</v>
      </c>
      <c r="AN15" s="21">
        <v>39</v>
      </c>
      <c r="AO15" s="21">
        <v>40</v>
      </c>
      <c r="AP15" s="21">
        <v>41</v>
      </c>
      <c r="AQ15" s="21">
        <v>42</v>
      </c>
      <c r="AR15" s="21">
        <v>43</v>
      </c>
      <c r="AS15" s="21">
        <v>44</v>
      </c>
      <c r="AT15" s="61">
        <v>45</v>
      </c>
    </row>
    <row r="16" spans="1:46" ht="28.5" customHeight="1">
      <c r="A16" s="22">
        <v>20314501000</v>
      </c>
      <c r="B16" s="24" t="s">
        <v>6</v>
      </c>
      <c r="C16" s="25"/>
      <c r="D16" s="25"/>
      <c r="E16" s="25"/>
      <c r="F16" s="33">
        <f>48000</f>
        <v>48000</v>
      </c>
      <c r="G16" s="33"/>
      <c r="H16" s="33"/>
      <c r="I16" s="25"/>
      <c r="J16" s="25"/>
      <c r="K16" s="25"/>
      <c r="L16" s="25"/>
      <c r="M16" s="25"/>
      <c r="N16" s="25"/>
      <c r="O16" s="25"/>
      <c r="P16" s="33">
        <f>7800</f>
        <v>7800</v>
      </c>
      <c r="Q16" s="33"/>
      <c r="R16" s="33"/>
      <c r="S16" s="33">
        <f>6200</f>
        <v>6200</v>
      </c>
      <c r="T16" s="33">
        <f>3000</f>
        <v>3000</v>
      </c>
      <c r="U16" s="33"/>
      <c r="V16" s="33"/>
      <c r="W16" s="33"/>
      <c r="X16" s="33"/>
      <c r="Y16" s="33">
        <v>10000</v>
      </c>
      <c r="Z16" s="33"/>
      <c r="AA16" s="33"/>
      <c r="AB16" s="33"/>
      <c r="AC16" s="33"/>
      <c r="AD16" s="33"/>
      <c r="AE16" s="33"/>
      <c r="AF16" s="33"/>
      <c r="AG16" s="59">
        <f t="shared" ref="AG16:AG29" si="0">SUM(C16:AF16)</f>
        <v>75000</v>
      </c>
      <c r="AH16" s="33"/>
      <c r="AI16" s="33"/>
      <c r="AJ16" s="33">
        <v>21100</v>
      </c>
      <c r="AK16" s="33"/>
      <c r="AL16" s="33"/>
      <c r="AM16" s="33"/>
      <c r="AN16" s="33"/>
      <c r="AO16" s="33"/>
      <c r="AP16" s="33"/>
      <c r="AQ16" s="33"/>
      <c r="AR16" s="33"/>
      <c r="AS16" s="25"/>
      <c r="AT16" s="27">
        <f t="shared" ref="AT16:AT31" si="1">SUM(AH16:AS16)</f>
        <v>21100</v>
      </c>
    </row>
    <row r="17" spans="1:46" ht="28.5" customHeight="1">
      <c r="A17" s="22">
        <v>20314502000</v>
      </c>
      <c r="B17" s="24" t="s">
        <v>7</v>
      </c>
      <c r="C17" s="25"/>
      <c r="D17" s="25"/>
      <c r="E17" s="25"/>
      <c r="F17" s="33">
        <f>71493</f>
        <v>71493</v>
      </c>
      <c r="G17" s="33"/>
      <c r="H17" s="33"/>
      <c r="I17" s="25"/>
      <c r="J17" s="25"/>
      <c r="K17" s="25"/>
      <c r="L17" s="25"/>
      <c r="M17" s="25"/>
      <c r="N17" s="25"/>
      <c r="O17" s="25"/>
      <c r="P17" s="33">
        <f>60100</f>
        <v>60100</v>
      </c>
      <c r="Q17" s="33"/>
      <c r="R17" s="33">
        <v>23544</v>
      </c>
      <c r="S17" s="33">
        <f>110400</f>
        <v>110400</v>
      </c>
      <c r="T17" s="33"/>
      <c r="U17" s="33"/>
      <c r="V17" s="33"/>
      <c r="W17" s="33"/>
      <c r="X17" s="33"/>
      <c r="Y17" s="33"/>
      <c r="Z17" s="33"/>
      <c r="AA17" s="33">
        <v>17850</v>
      </c>
      <c r="AB17" s="33">
        <f>4000</f>
        <v>4000</v>
      </c>
      <c r="AC17" s="33"/>
      <c r="AD17" s="33"/>
      <c r="AE17" s="33"/>
      <c r="AF17" s="33"/>
      <c r="AG17" s="59">
        <f t="shared" si="0"/>
        <v>287387</v>
      </c>
      <c r="AH17" s="33"/>
      <c r="AI17" s="33"/>
      <c r="AJ17" s="33">
        <v>117600</v>
      </c>
      <c r="AK17" s="33"/>
      <c r="AL17" s="33"/>
      <c r="AM17" s="33"/>
      <c r="AN17" s="33"/>
      <c r="AO17" s="33"/>
      <c r="AP17" s="33"/>
      <c r="AQ17" s="33"/>
      <c r="AR17" s="33"/>
      <c r="AS17" s="25"/>
      <c r="AT17" s="27">
        <f t="shared" si="1"/>
        <v>117600</v>
      </c>
    </row>
    <row r="18" spans="1:46" ht="28.5" customHeight="1">
      <c r="A18" s="22">
        <v>20314503000</v>
      </c>
      <c r="B18" s="24" t="s">
        <v>8</v>
      </c>
      <c r="C18" s="25"/>
      <c r="D18" s="25"/>
      <c r="E18" s="25"/>
      <c r="F18" s="33"/>
      <c r="G18" s="33"/>
      <c r="H18" s="33"/>
      <c r="I18" s="25"/>
      <c r="J18" s="25"/>
      <c r="K18" s="25"/>
      <c r="L18" s="25"/>
      <c r="M18" s="25"/>
      <c r="N18" s="25"/>
      <c r="O18" s="25"/>
      <c r="P18" s="33">
        <f>5000+5000</f>
        <v>10000</v>
      </c>
      <c r="Q18" s="33"/>
      <c r="R18" s="33"/>
      <c r="S18" s="33"/>
      <c r="T18" s="33">
        <v>3000</v>
      </c>
      <c r="U18" s="33"/>
      <c r="V18" s="33"/>
      <c r="W18" s="33"/>
      <c r="X18" s="33"/>
      <c r="Y18" s="33"/>
      <c r="Z18" s="33">
        <v>27000</v>
      </c>
      <c r="AA18" s="33"/>
      <c r="AB18" s="33"/>
      <c r="AC18" s="33"/>
      <c r="AE18" s="33">
        <v>140000</v>
      </c>
      <c r="AF18" s="33"/>
      <c r="AG18" s="59">
        <f t="shared" si="0"/>
        <v>180000</v>
      </c>
      <c r="AH18" s="33"/>
      <c r="AI18" s="33"/>
      <c r="AJ18" s="33">
        <v>93000</v>
      </c>
      <c r="AK18" s="33"/>
      <c r="AL18" s="33"/>
      <c r="AM18" s="33"/>
      <c r="AN18" s="33"/>
      <c r="AO18" s="33"/>
      <c r="AP18" s="33"/>
      <c r="AQ18" s="33">
        <v>1438960</v>
      </c>
      <c r="AR18" s="33">
        <v>150000</v>
      </c>
      <c r="AS18" s="33">
        <v>600000</v>
      </c>
      <c r="AT18" s="27">
        <f t="shared" si="1"/>
        <v>2281960</v>
      </c>
    </row>
    <row r="19" spans="1:46" ht="28.5" customHeight="1">
      <c r="A19" s="22">
        <v>20314504000</v>
      </c>
      <c r="B19" s="24" t="s">
        <v>9</v>
      </c>
      <c r="C19" s="25"/>
      <c r="D19" s="25"/>
      <c r="E19" s="25"/>
      <c r="F19" s="33">
        <f>113262</f>
        <v>113262</v>
      </c>
      <c r="G19" s="33"/>
      <c r="H19" s="33"/>
      <c r="I19" s="25"/>
      <c r="J19" s="25"/>
      <c r="K19" s="25"/>
      <c r="L19" s="25"/>
      <c r="M19" s="25"/>
      <c r="N19" s="25"/>
      <c r="O19" s="25"/>
      <c r="P19" s="33">
        <f>40000</f>
        <v>40000</v>
      </c>
      <c r="Q19" s="33"/>
      <c r="R19" s="33">
        <v>8300</v>
      </c>
      <c r="S19" s="33">
        <f>28200</f>
        <v>28200</v>
      </c>
      <c r="T19" s="33">
        <v>3000</v>
      </c>
      <c r="U19" s="33"/>
      <c r="V19" s="33"/>
      <c r="W19" s="33"/>
      <c r="X19" s="33"/>
      <c r="Y19" s="33"/>
      <c r="Z19" s="33">
        <v>25000</v>
      </c>
      <c r="AA19" s="33">
        <v>2550</v>
      </c>
      <c r="AB19" s="33"/>
      <c r="AC19" s="33"/>
      <c r="AD19" s="33"/>
      <c r="AE19" s="33"/>
      <c r="AF19" s="33"/>
      <c r="AG19" s="59">
        <f t="shared" si="0"/>
        <v>220312</v>
      </c>
      <c r="AH19" s="33"/>
      <c r="AI19" s="33"/>
      <c r="AJ19" s="33">
        <v>45100</v>
      </c>
      <c r="AK19" s="33"/>
      <c r="AL19" s="33"/>
      <c r="AM19" s="33"/>
      <c r="AN19" s="33"/>
      <c r="AO19" s="33"/>
      <c r="AP19" s="33"/>
      <c r="AQ19" s="33"/>
      <c r="AR19" s="33"/>
      <c r="AS19" s="33"/>
      <c r="AT19" s="27">
        <f t="shared" si="1"/>
        <v>45100</v>
      </c>
    </row>
    <row r="20" spans="1:46" ht="28.5" customHeight="1">
      <c r="A20" s="22">
        <v>20314505000</v>
      </c>
      <c r="B20" s="24" t="s">
        <v>10</v>
      </c>
      <c r="C20" s="25"/>
      <c r="D20" s="25"/>
      <c r="E20" s="25"/>
      <c r="F20" s="33"/>
      <c r="G20" s="33"/>
      <c r="H20" s="33"/>
      <c r="I20" s="25"/>
      <c r="J20" s="25"/>
      <c r="K20" s="25"/>
      <c r="L20" s="25"/>
      <c r="M20" s="25"/>
      <c r="N20" s="25"/>
      <c r="O20" s="25"/>
      <c r="P20" s="33">
        <v>9000</v>
      </c>
      <c r="Q20" s="33"/>
      <c r="R20" s="33"/>
      <c r="S20" s="33">
        <v>18000</v>
      </c>
      <c r="T20" s="33"/>
      <c r="U20" s="33"/>
      <c r="V20" s="33"/>
      <c r="W20" s="33"/>
      <c r="X20" s="33"/>
      <c r="Y20" s="33">
        <v>10000</v>
      </c>
      <c r="Z20" s="33"/>
      <c r="AA20" s="33"/>
      <c r="AB20" s="33"/>
      <c r="AC20" s="33"/>
      <c r="AD20" s="33"/>
      <c r="AE20" s="33"/>
      <c r="AF20" s="33"/>
      <c r="AG20" s="59">
        <f t="shared" si="0"/>
        <v>37000</v>
      </c>
      <c r="AH20" s="33"/>
      <c r="AI20" s="33"/>
      <c r="AJ20" s="33">
        <v>45000</v>
      </c>
      <c r="AK20" s="33"/>
      <c r="AL20" s="33"/>
      <c r="AM20" s="33"/>
      <c r="AN20" s="33"/>
      <c r="AO20" s="33"/>
      <c r="AP20" s="33"/>
      <c r="AQ20" s="33"/>
      <c r="AR20" s="33"/>
      <c r="AS20" s="33"/>
      <c r="AT20" s="27">
        <f t="shared" si="1"/>
        <v>45000</v>
      </c>
    </row>
    <row r="21" spans="1:46" ht="28.5" customHeight="1">
      <c r="A21" s="22">
        <v>20314506000</v>
      </c>
      <c r="B21" s="24" t="s">
        <v>11</v>
      </c>
      <c r="C21" s="25"/>
      <c r="D21" s="25"/>
      <c r="E21" s="25"/>
      <c r="F21" s="33">
        <f>62420</f>
        <v>62420</v>
      </c>
      <c r="G21" s="33"/>
      <c r="H21" s="33"/>
      <c r="I21" s="25"/>
      <c r="J21" s="25"/>
      <c r="K21" s="25"/>
      <c r="L21" s="25"/>
      <c r="M21" s="25"/>
      <c r="N21" s="25"/>
      <c r="O21" s="25"/>
      <c r="P21" s="33">
        <f>25700</f>
        <v>25700</v>
      </c>
      <c r="Q21" s="33">
        <f>60600</f>
        <v>60600</v>
      </c>
      <c r="R21" s="33"/>
      <c r="S21" s="33">
        <f>20700</f>
        <v>20700</v>
      </c>
      <c r="T21" s="33">
        <f>3000</f>
        <v>3000</v>
      </c>
      <c r="U21" s="33"/>
      <c r="V21" s="33"/>
      <c r="W21" s="33"/>
      <c r="X21" s="33"/>
      <c r="Y21" s="33"/>
      <c r="Z21" s="33"/>
      <c r="AA21" s="33"/>
      <c r="AB21" s="33">
        <f>27000</f>
        <v>27000</v>
      </c>
      <c r="AC21" s="33"/>
      <c r="AD21" s="33"/>
      <c r="AE21" s="33"/>
      <c r="AF21" s="33"/>
      <c r="AG21" s="59">
        <f t="shared" si="0"/>
        <v>199420</v>
      </c>
      <c r="AH21" s="33"/>
      <c r="AI21" s="33"/>
      <c r="AJ21" s="33">
        <v>62000</v>
      </c>
      <c r="AK21" s="33"/>
      <c r="AL21" s="33"/>
      <c r="AM21" s="33"/>
      <c r="AN21" s="33"/>
      <c r="AO21" s="33"/>
      <c r="AP21" s="33"/>
      <c r="AQ21" s="33"/>
      <c r="AR21" s="33"/>
      <c r="AS21" s="33">
        <v>700000</v>
      </c>
      <c r="AT21" s="27">
        <f t="shared" si="1"/>
        <v>762000</v>
      </c>
    </row>
    <row r="22" spans="1:46" ht="28.5" customHeight="1">
      <c r="A22" s="22">
        <v>20314507000</v>
      </c>
      <c r="B22" s="24" t="s">
        <v>12</v>
      </c>
      <c r="C22" s="25"/>
      <c r="D22" s="25"/>
      <c r="E22" s="25"/>
      <c r="F22" s="33"/>
      <c r="G22" s="33"/>
      <c r="H22" s="33"/>
      <c r="I22" s="25"/>
      <c r="J22" s="25"/>
      <c r="K22" s="25"/>
      <c r="L22" s="25"/>
      <c r="M22" s="25"/>
      <c r="N22" s="25"/>
      <c r="O22" s="25"/>
      <c r="P22" s="33">
        <v>10000</v>
      </c>
      <c r="Q22" s="33"/>
      <c r="R22" s="33"/>
      <c r="S22" s="33"/>
      <c r="T22" s="33">
        <v>3000</v>
      </c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59">
        <f t="shared" si="0"/>
        <v>13000</v>
      </c>
      <c r="AH22" s="33"/>
      <c r="AI22" s="33"/>
      <c r="AJ22" s="33">
        <v>61700</v>
      </c>
      <c r="AK22" s="33"/>
      <c r="AL22" s="33"/>
      <c r="AM22" s="33"/>
      <c r="AN22" s="33"/>
      <c r="AO22" s="33"/>
      <c r="AP22" s="33"/>
      <c r="AQ22" s="33"/>
      <c r="AR22" s="33"/>
      <c r="AS22" s="33"/>
      <c r="AT22" s="27">
        <f t="shared" si="1"/>
        <v>61700</v>
      </c>
    </row>
    <row r="23" spans="1:46" ht="28.5" customHeight="1">
      <c r="A23" s="22">
        <v>20314511000</v>
      </c>
      <c r="B23" s="24" t="s">
        <v>13</v>
      </c>
      <c r="C23" s="25"/>
      <c r="D23" s="25"/>
      <c r="E23" s="25"/>
      <c r="F23" s="33">
        <f>23700</f>
        <v>23700</v>
      </c>
      <c r="G23" s="33"/>
      <c r="H23" s="33"/>
      <c r="I23" s="25"/>
      <c r="J23" s="25"/>
      <c r="K23" s="25"/>
      <c r="L23" s="25"/>
      <c r="M23" s="25"/>
      <c r="N23" s="25"/>
      <c r="O23" s="25"/>
      <c r="P23" s="33">
        <f>10000+10000</f>
        <v>20000</v>
      </c>
      <c r="Q23" s="33">
        <f>10000</f>
        <v>10000</v>
      </c>
      <c r="R23" s="33">
        <f>41264+4200</f>
        <v>45464</v>
      </c>
      <c r="S23" s="33">
        <f>38300</f>
        <v>38300</v>
      </c>
      <c r="T23" s="33">
        <v>3000</v>
      </c>
      <c r="U23" s="33"/>
      <c r="V23" s="33"/>
      <c r="W23" s="33"/>
      <c r="X23" s="33"/>
      <c r="Y23" s="33"/>
      <c r="Z23" s="33">
        <v>17000</v>
      </c>
      <c r="AA23" s="33">
        <v>3600</v>
      </c>
      <c r="AB23" s="33"/>
      <c r="AC23" s="33"/>
      <c r="AE23" s="33">
        <v>50000</v>
      </c>
      <c r="AF23" s="33"/>
      <c r="AG23" s="59">
        <f t="shared" si="0"/>
        <v>211064</v>
      </c>
      <c r="AH23" s="33"/>
      <c r="AI23" s="33">
        <v>446281</v>
      </c>
      <c r="AJ23" s="33">
        <v>42200</v>
      </c>
      <c r="AK23" s="33"/>
      <c r="AL23" s="33"/>
      <c r="AM23" s="33"/>
      <c r="AN23" s="33"/>
      <c r="AO23" s="33"/>
      <c r="AP23" s="33"/>
      <c r="AQ23" s="33"/>
      <c r="AR23" s="33"/>
      <c r="AS23" s="26"/>
      <c r="AT23" s="27">
        <f t="shared" si="1"/>
        <v>488481</v>
      </c>
    </row>
    <row r="24" spans="1:46" ht="28.5" customHeight="1">
      <c r="A24" s="22">
        <v>20314512000</v>
      </c>
      <c r="B24" s="24" t="s">
        <v>14</v>
      </c>
      <c r="C24" s="25"/>
      <c r="D24" s="25"/>
      <c r="E24" s="25"/>
      <c r="F24" s="33"/>
      <c r="G24" s="33"/>
      <c r="H24" s="33"/>
      <c r="I24" s="25"/>
      <c r="J24" s="25"/>
      <c r="K24" s="25"/>
      <c r="L24" s="25"/>
      <c r="M24" s="25"/>
      <c r="N24" s="25"/>
      <c r="O24" s="25"/>
      <c r="P24" s="33">
        <v>40000</v>
      </c>
      <c r="Q24" s="33">
        <f>27000-9265</f>
        <v>17735</v>
      </c>
      <c r="R24" s="33"/>
      <c r="S24" s="33">
        <f>27200-9265</f>
        <v>17935</v>
      </c>
      <c r="T24" s="33">
        <v>3000</v>
      </c>
      <c r="U24" s="33"/>
      <c r="V24" s="33"/>
      <c r="W24" s="33">
        <v>4000</v>
      </c>
      <c r="X24" s="33"/>
      <c r="Y24" s="33"/>
      <c r="Z24" s="33"/>
      <c r="AA24" s="33">
        <v>18530</v>
      </c>
      <c r="AB24" s="33"/>
      <c r="AC24" s="33"/>
      <c r="AD24" s="33"/>
      <c r="AE24" s="33"/>
      <c r="AF24" s="33"/>
      <c r="AG24" s="59">
        <f t="shared" si="0"/>
        <v>101200</v>
      </c>
      <c r="AH24" s="33"/>
      <c r="AI24" s="33"/>
      <c r="AJ24" s="33">
        <v>97400</v>
      </c>
      <c r="AK24" s="33"/>
      <c r="AL24" s="33"/>
      <c r="AM24" s="33"/>
      <c r="AN24" s="33"/>
      <c r="AO24" s="33"/>
      <c r="AP24" s="33"/>
      <c r="AQ24" s="33"/>
      <c r="AR24" s="33"/>
      <c r="AS24" s="26"/>
      <c r="AT24" s="27">
        <f t="shared" si="1"/>
        <v>97400</v>
      </c>
    </row>
    <row r="25" spans="1:46" s="48" customFormat="1" ht="28.5" customHeight="1">
      <c r="A25" s="43">
        <v>20314513000</v>
      </c>
      <c r="B25" s="44" t="s">
        <v>15</v>
      </c>
      <c r="C25" s="45"/>
      <c r="D25" s="45"/>
      <c r="E25" s="45"/>
      <c r="F25" s="47"/>
      <c r="G25" s="47"/>
      <c r="H25" s="47"/>
      <c r="I25" s="45"/>
      <c r="J25" s="45"/>
      <c r="K25" s="45"/>
      <c r="L25" s="45"/>
      <c r="M25" s="45"/>
      <c r="N25" s="45"/>
      <c r="O25" s="45"/>
      <c r="P25" s="47">
        <v>20300</v>
      </c>
      <c r="Q25" s="47">
        <v>40000</v>
      </c>
      <c r="R25" s="47"/>
      <c r="S25" s="47">
        <v>23000</v>
      </c>
      <c r="T25" s="47">
        <v>3000</v>
      </c>
      <c r="U25" s="47"/>
      <c r="V25" s="47"/>
      <c r="W25" s="47"/>
      <c r="X25" s="47"/>
      <c r="Y25" s="47"/>
      <c r="Z25" s="47">
        <v>49000</v>
      </c>
      <c r="AA25" s="47"/>
      <c r="AB25" s="47"/>
      <c r="AC25" s="47"/>
      <c r="AD25" s="47"/>
      <c r="AE25" s="47"/>
      <c r="AF25" s="47"/>
      <c r="AG25" s="59">
        <f t="shared" si="0"/>
        <v>135300</v>
      </c>
      <c r="AH25" s="47"/>
      <c r="AI25" s="47"/>
      <c r="AJ25" s="47">
        <v>43700</v>
      </c>
      <c r="AK25" s="47"/>
      <c r="AL25" s="47"/>
      <c r="AM25" s="47"/>
      <c r="AN25" s="47"/>
      <c r="AO25" s="47"/>
      <c r="AP25" s="47"/>
      <c r="AQ25" s="47"/>
      <c r="AR25" s="47"/>
      <c r="AS25" s="46"/>
      <c r="AT25" s="27">
        <f t="shared" si="1"/>
        <v>43700</v>
      </c>
    </row>
    <row r="26" spans="1:46" ht="33.75" customHeight="1">
      <c r="A26" s="22">
        <v>20314514000</v>
      </c>
      <c r="B26" s="24" t="s">
        <v>16</v>
      </c>
      <c r="C26" s="25"/>
      <c r="D26" s="25"/>
      <c r="E26" s="25"/>
      <c r="F26" s="33"/>
      <c r="G26" s="33"/>
      <c r="H26" s="33"/>
      <c r="I26" s="25"/>
      <c r="J26" s="25"/>
      <c r="K26" s="25"/>
      <c r="L26" s="25"/>
      <c r="M26" s="25"/>
      <c r="N26" s="25"/>
      <c r="O26" s="25"/>
      <c r="P26" s="33">
        <f>6000+1500</f>
        <v>7500</v>
      </c>
      <c r="Q26" s="33"/>
      <c r="R26" s="33"/>
      <c r="S26" s="47">
        <v>18000</v>
      </c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59">
        <f t="shared" si="0"/>
        <v>25500</v>
      </c>
      <c r="AH26" s="33"/>
      <c r="AI26" s="33"/>
      <c r="AJ26" s="34">
        <v>44250</v>
      </c>
      <c r="AK26" s="34"/>
      <c r="AL26" s="34"/>
      <c r="AM26" s="34"/>
      <c r="AN26" s="34"/>
      <c r="AO26" s="34"/>
      <c r="AP26" s="34"/>
      <c r="AQ26" s="33"/>
      <c r="AR26" s="33"/>
      <c r="AS26" s="26"/>
      <c r="AT26" s="27">
        <f t="shared" si="1"/>
        <v>44250</v>
      </c>
    </row>
    <row r="27" spans="1:46" ht="28.5" customHeight="1">
      <c r="A27" s="22">
        <v>20314517000</v>
      </c>
      <c r="B27" s="24" t="s">
        <v>17</v>
      </c>
      <c r="C27" s="25"/>
      <c r="D27" s="25"/>
      <c r="E27" s="25"/>
      <c r="F27" s="33">
        <v>17200</v>
      </c>
      <c r="G27" s="33"/>
      <c r="H27" s="33"/>
      <c r="I27" s="25"/>
      <c r="J27" s="25"/>
      <c r="K27" s="25"/>
      <c r="L27" s="25"/>
      <c r="M27" s="25"/>
      <c r="N27" s="25"/>
      <c r="O27" s="25"/>
      <c r="P27" s="33">
        <v>8600</v>
      </c>
      <c r="Q27" s="33"/>
      <c r="R27" s="33">
        <v>22000</v>
      </c>
      <c r="S27" s="33"/>
      <c r="T27" s="33"/>
      <c r="U27" s="33"/>
      <c r="V27" s="33"/>
      <c r="W27" s="33"/>
      <c r="X27" s="33"/>
      <c r="Y27" s="33"/>
      <c r="Z27" s="33"/>
      <c r="AA27" s="33"/>
      <c r="AB27" s="33">
        <v>15000</v>
      </c>
      <c r="AC27" s="33"/>
      <c r="AD27" s="33"/>
      <c r="AE27" s="33">
        <v>20000</v>
      </c>
      <c r="AF27" s="33"/>
      <c r="AG27" s="59">
        <f t="shared" si="0"/>
        <v>82800</v>
      </c>
      <c r="AH27" s="33"/>
      <c r="AI27" s="33"/>
      <c r="AJ27" s="33">
        <v>45000</v>
      </c>
      <c r="AK27" s="33"/>
      <c r="AL27" s="33">
        <v>300000</v>
      </c>
      <c r="AM27" s="33"/>
      <c r="AN27" s="33"/>
      <c r="AO27" s="33"/>
      <c r="AP27" s="33"/>
      <c r="AQ27" s="33"/>
      <c r="AR27" s="33"/>
      <c r="AS27" s="26"/>
      <c r="AT27" s="27">
        <f t="shared" si="1"/>
        <v>345000</v>
      </c>
    </row>
    <row r="28" spans="1:46" ht="52.5" customHeight="1">
      <c r="A28" s="22">
        <v>20509000000</v>
      </c>
      <c r="B28" s="23" t="s">
        <v>19</v>
      </c>
      <c r="C28" s="25"/>
      <c r="D28" s="25"/>
      <c r="E28" s="25">
        <v>60000</v>
      </c>
      <c r="F28" s="33">
        <v>156355</v>
      </c>
      <c r="G28" s="33">
        <f>8400+2800</f>
        <v>11200</v>
      </c>
      <c r="H28" s="33">
        <v>3000</v>
      </c>
      <c r="I28" s="25">
        <v>17000</v>
      </c>
      <c r="J28" s="25">
        <v>2000</v>
      </c>
      <c r="K28" s="25">
        <v>11000</v>
      </c>
      <c r="L28" s="25">
        <v>700</v>
      </c>
      <c r="M28" s="25"/>
      <c r="N28" s="25"/>
      <c r="O28" s="25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59">
        <f t="shared" si="0"/>
        <v>261255</v>
      </c>
      <c r="AH28" s="33"/>
      <c r="AI28" s="33"/>
      <c r="AJ28" s="33"/>
      <c r="AK28" s="33">
        <v>20000</v>
      </c>
      <c r="AL28" s="33"/>
      <c r="AM28" s="33"/>
      <c r="AN28" s="33"/>
      <c r="AO28" s="33"/>
      <c r="AP28" s="33"/>
      <c r="AQ28" s="33"/>
      <c r="AR28" s="33"/>
      <c r="AS28" s="25"/>
      <c r="AT28" s="27">
        <f t="shared" si="1"/>
        <v>20000</v>
      </c>
    </row>
    <row r="29" spans="1:46" ht="52.5" customHeight="1">
      <c r="A29" s="22">
        <v>20518000000</v>
      </c>
      <c r="B29" s="23" t="s">
        <v>29</v>
      </c>
      <c r="C29" s="25"/>
      <c r="D29" s="25"/>
      <c r="E29" s="25"/>
      <c r="F29" s="33"/>
      <c r="G29" s="33"/>
      <c r="H29" s="33"/>
      <c r="I29" s="25"/>
      <c r="J29" s="25"/>
      <c r="K29" s="25"/>
      <c r="L29" s="25"/>
      <c r="M29" s="25"/>
      <c r="N29" s="25"/>
      <c r="O29" s="25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59">
        <f t="shared" si="0"/>
        <v>0</v>
      </c>
      <c r="AH29" s="33">
        <v>1819700</v>
      </c>
      <c r="AI29" s="33"/>
      <c r="AJ29" s="33"/>
      <c r="AK29" s="33"/>
      <c r="AL29" s="33"/>
      <c r="AM29" s="33">
        <f>17850+18530+3600+2550</f>
        <v>42530</v>
      </c>
      <c r="AN29" s="33"/>
      <c r="AO29" s="33"/>
      <c r="AP29" s="33"/>
      <c r="AQ29" s="33"/>
      <c r="AR29" s="33"/>
      <c r="AS29" s="25"/>
      <c r="AT29" s="27">
        <f t="shared" si="1"/>
        <v>1862230</v>
      </c>
    </row>
    <row r="30" spans="1:46" ht="52.5" customHeight="1">
      <c r="A30" s="22">
        <v>20100000000</v>
      </c>
      <c r="B30" s="23" t="s">
        <v>22</v>
      </c>
      <c r="C30" s="25">
        <v>4032500</v>
      </c>
      <c r="D30" s="25">
        <v>1528285</v>
      </c>
      <c r="E30" s="25"/>
      <c r="F30" s="33"/>
      <c r="G30" s="33"/>
      <c r="H30" s="33"/>
      <c r="I30" s="25"/>
      <c r="J30" s="25"/>
      <c r="K30" s="25"/>
      <c r="L30" s="25"/>
      <c r="M30" s="28">
        <v>296818</v>
      </c>
      <c r="N30" s="28">
        <v>23300</v>
      </c>
      <c r="O30" s="28">
        <v>9240</v>
      </c>
      <c r="P30" s="33"/>
      <c r="Q30" s="33"/>
      <c r="R30" s="33"/>
      <c r="S30" s="33"/>
      <c r="T30" s="33"/>
      <c r="U30" s="33">
        <v>30800</v>
      </c>
      <c r="V30" s="33">
        <v>463595</v>
      </c>
      <c r="W30" s="33"/>
      <c r="X30" s="33">
        <v>609580</v>
      </c>
      <c r="Y30" s="33"/>
      <c r="Z30" s="33"/>
      <c r="AA30" s="33"/>
      <c r="AB30" s="33"/>
      <c r="AC30" s="33">
        <v>1438960</v>
      </c>
      <c r="AD30" s="33">
        <v>1300000</v>
      </c>
      <c r="AE30" s="33"/>
      <c r="AF30" s="33">
        <v>150000</v>
      </c>
      <c r="AG30" s="59">
        <f>SUM(C30:AF30)</f>
        <v>9883078</v>
      </c>
      <c r="AH30" s="29"/>
      <c r="AI30" s="29"/>
      <c r="AJ30" s="33"/>
      <c r="AK30" s="33"/>
      <c r="AL30" s="33"/>
      <c r="AM30" s="33"/>
      <c r="AN30" s="33">
        <v>700</v>
      </c>
      <c r="AO30" s="33"/>
      <c r="AP30" s="33"/>
      <c r="AQ30" s="33"/>
      <c r="AR30" s="33"/>
      <c r="AS30" s="25"/>
      <c r="AT30" s="50">
        <f t="shared" si="1"/>
        <v>700</v>
      </c>
    </row>
    <row r="31" spans="1:46" ht="33" customHeight="1">
      <c r="A31" s="22"/>
      <c r="B31" s="55" t="s">
        <v>34</v>
      </c>
      <c r="C31" s="25"/>
      <c r="D31" s="25"/>
      <c r="E31" s="25"/>
      <c r="F31" s="33"/>
      <c r="G31" s="33"/>
      <c r="H31" s="33"/>
      <c r="I31" s="25"/>
      <c r="J31" s="25"/>
      <c r="K31" s="25"/>
      <c r="L31" s="25"/>
      <c r="M31" s="28"/>
      <c r="N31" s="28"/>
      <c r="O31" s="28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59">
        <f>SUM(C31:AF31)</f>
        <v>0</v>
      </c>
      <c r="AH31" s="29"/>
      <c r="AI31" s="29"/>
      <c r="AJ31" s="33"/>
      <c r="AK31" s="33"/>
      <c r="AL31" s="33"/>
      <c r="AM31" s="33"/>
      <c r="AN31" s="33"/>
      <c r="AO31" s="33">
        <v>30000</v>
      </c>
      <c r="AP31" s="33">
        <f>41000+3000</f>
        <v>44000</v>
      </c>
      <c r="AQ31" s="33"/>
      <c r="AR31" s="33"/>
      <c r="AS31" s="25"/>
      <c r="AT31" s="27">
        <f t="shared" si="1"/>
        <v>74000</v>
      </c>
    </row>
    <row r="32" spans="1:46" ht="28.5" customHeight="1">
      <c r="A32" s="1" t="s">
        <v>24</v>
      </c>
      <c r="B32" s="1" t="s">
        <v>23</v>
      </c>
      <c r="C32" s="30">
        <f t="shared" ref="C32:AA32" si="2">SUM(C16:C31)</f>
        <v>4032500</v>
      </c>
      <c r="D32" s="30">
        <f t="shared" si="2"/>
        <v>1528285</v>
      </c>
      <c r="E32" s="30">
        <f>SUM(E16:E31)</f>
        <v>60000</v>
      </c>
      <c r="F32" s="30">
        <f t="shared" si="2"/>
        <v>492430</v>
      </c>
      <c r="G32" s="30">
        <f t="shared" si="2"/>
        <v>11200</v>
      </c>
      <c r="H32" s="30">
        <f t="shared" si="2"/>
        <v>3000</v>
      </c>
      <c r="I32" s="30">
        <f t="shared" si="2"/>
        <v>17000</v>
      </c>
      <c r="J32" s="30">
        <f t="shared" si="2"/>
        <v>2000</v>
      </c>
      <c r="K32" s="30">
        <f t="shared" si="2"/>
        <v>11000</v>
      </c>
      <c r="L32" s="30">
        <f t="shared" si="2"/>
        <v>700</v>
      </c>
      <c r="M32" s="30">
        <f t="shared" si="2"/>
        <v>296818</v>
      </c>
      <c r="N32" s="30">
        <f t="shared" si="2"/>
        <v>23300</v>
      </c>
      <c r="O32" s="30">
        <f t="shared" si="2"/>
        <v>9240</v>
      </c>
      <c r="P32" s="30">
        <f t="shared" si="2"/>
        <v>259000</v>
      </c>
      <c r="Q32" s="30">
        <f t="shared" si="2"/>
        <v>128335</v>
      </c>
      <c r="R32" s="30">
        <f t="shared" si="2"/>
        <v>99308</v>
      </c>
      <c r="S32" s="30">
        <f t="shared" si="2"/>
        <v>280735</v>
      </c>
      <c r="T32" s="30">
        <f t="shared" si="2"/>
        <v>24000</v>
      </c>
      <c r="U32" s="30">
        <f t="shared" si="2"/>
        <v>30800</v>
      </c>
      <c r="V32" s="30">
        <f t="shared" si="2"/>
        <v>463595</v>
      </c>
      <c r="W32" s="30">
        <f t="shared" si="2"/>
        <v>4000</v>
      </c>
      <c r="X32" s="30">
        <f t="shared" si="2"/>
        <v>609580</v>
      </c>
      <c r="Y32" s="30">
        <f t="shared" si="2"/>
        <v>20000</v>
      </c>
      <c r="Z32" s="30">
        <f>SUM(Z16:Z31)</f>
        <v>118000</v>
      </c>
      <c r="AA32" s="30">
        <f t="shared" si="2"/>
        <v>42530</v>
      </c>
      <c r="AB32" s="30">
        <f t="shared" ref="AB32:AH32" si="3">SUM(AB16:AB31)</f>
        <v>46000</v>
      </c>
      <c r="AC32" s="30">
        <f t="shared" si="3"/>
        <v>1438960</v>
      </c>
      <c r="AD32" s="30">
        <f t="shared" si="3"/>
        <v>1300000</v>
      </c>
      <c r="AE32" s="30">
        <f>SUM(AE16:AE31)</f>
        <v>210000</v>
      </c>
      <c r="AF32" s="30">
        <f t="shared" si="3"/>
        <v>150000</v>
      </c>
      <c r="AG32" s="31">
        <f t="shared" si="3"/>
        <v>11712316</v>
      </c>
      <c r="AH32" s="30">
        <f t="shared" si="3"/>
        <v>1819700</v>
      </c>
      <c r="AI32" s="30">
        <f>SUM(AI16:AI31)</f>
        <v>446281</v>
      </c>
      <c r="AJ32" s="30">
        <f>SUM(AJ16:AJ31)</f>
        <v>718050</v>
      </c>
      <c r="AK32" s="30">
        <f t="shared" ref="AK32:AR32" si="4">SUM(AK16:AK31)</f>
        <v>20000</v>
      </c>
      <c r="AL32" s="30">
        <f>SUM(AL16:AL31)</f>
        <v>300000</v>
      </c>
      <c r="AM32" s="30">
        <f>SUM(AM16:AM31)</f>
        <v>42530</v>
      </c>
      <c r="AN32" s="30">
        <f t="shared" si="4"/>
        <v>700</v>
      </c>
      <c r="AO32" s="30">
        <f>SUM(AO16:AO31)</f>
        <v>30000</v>
      </c>
      <c r="AP32" s="30">
        <f t="shared" si="4"/>
        <v>44000</v>
      </c>
      <c r="AQ32" s="30">
        <f t="shared" si="4"/>
        <v>1438960</v>
      </c>
      <c r="AR32" s="30">
        <f t="shared" si="4"/>
        <v>150000</v>
      </c>
      <c r="AS32" s="30">
        <f>SUM(AS16:AS31)</f>
        <v>1300000</v>
      </c>
      <c r="AT32" s="32">
        <f>SUM(AT16:AT31)</f>
        <v>6310221</v>
      </c>
    </row>
    <row r="33" spans="3:46" s="7" customFormat="1" ht="60.75" customHeight="1">
      <c r="F33" s="57"/>
      <c r="G33" s="57"/>
      <c r="H33" s="57"/>
      <c r="J33" s="8"/>
      <c r="K33" s="8"/>
      <c r="L33" s="17"/>
      <c r="M33" s="53"/>
      <c r="N33" s="17"/>
      <c r="O33" s="8"/>
      <c r="P33" s="18"/>
      <c r="Q33" s="18"/>
      <c r="R33" s="18"/>
      <c r="S33" s="18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64"/>
      <c r="AH33" s="64"/>
      <c r="AI33" s="64"/>
      <c r="AJ33" s="64"/>
      <c r="AK33" s="49"/>
      <c r="AL33" s="49"/>
      <c r="AM33" s="49"/>
      <c r="AN33" s="49"/>
      <c r="AO33" s="49"/>
      <c r="AP33" s="17"/>
      <c r="AQ33" s="17"/>
      <c r="AR33" s="17"/>
      <c r="AS33" s="17"/>
      <c r="AT33" s="49"/>
    </row>
    <row r="34" spans="3:46" ht="48.75" customHeight="1">
      <c r="D34" s="52"/>
      <c r="E34" s="52"/>
      <c r="F34" s="108" t="s">
        <v>74</v>
      </c>
      <c r="G34" s="108"/>
      <c r="H34" s="108"/>
      <c r="I34" s="108"/>
      <c r="J34" s="108"/>
      <c r="K34" s="108"/>
      <c r="L34" s="108"/>
      <c r="M34" s="108"/>
      <c r="AB34" s="52"/>
      <c r="AC34" s="52"/>
      <c r="AD34" s="52"/>
      <c r="AE34" s="52"/>
      <c r="AF34" s="52"/>
      <c r="AG34" s="6"/>
    </row>
    <row r="35" spans="3:46">
      <c r="F35" s="58"/>
      <c r="G35" s="58"/>
      <c r="H35" s="58"/>
    </row>
    <row r="36" spans="3:46">
      <c r="F36" s="58"/>
      <c r="G36" s="58"/>
      <c r="H36" s="58"/>
      <c r="AG36" s="54"/>
      <c r="AH36" s="4"/>
      <c r="AI36" s="4"/>
    </row>
    <row r="37" spans="3:46" ht="20.25">
      <c r="C37" s="6" t="s">
        <v>64</v>
      </c>
      <c r="F37" s="58"/>
      <c r="G37" s="58"/>
      <c r="H37" s="58"/>
      <c r="AG37" s="3"/>
      <c r="AH37" s="5"/>
      <c r="AI37" s="5"/>
    </row>
    <row r="38" spans="3:46">
      <c r="F38" s="58"/>
      <c r="G38" s="58"/>
      <c r="H38" s="58"/>
      <c r="AG38" s="3"/>
      <c r="AH38" s="5"/>
      <c r="AI38" s="5"/>
    </row>
    <row r="39" spans="3:46">
      <c r="F39" s="58"/>
      <c r="G39" s="58"/>
      <c r="H39" s="58"/>
    </row>
    <row r="40" spans="3:46">
      <c r="F40" s="58"/>
      <c r="G40" s="58"/>
      <c r="H40" s="58"/>
    </row>
    <row r="41" spans="3:46">
      <c r="F41" s="58"/>
      <c r="G41" s="58"/>
      <c r="H41" s="58"/>
    </row>
    <row r="42" spans="3:46">
      <c r="F42" s="58"/>
      <c r="G42" s="58"/>
      <c r="H42" s="58"/>
    </row>
    <row r="43" spans="3:46">
      <c r="F43" s="58"/>
      <c r="G43" s="58"/>
      <c r="H43" s="58"/>
    </row>
    <row r="44" spans="3:46">
      <c r="F44" s="58"/>
      <c r="G44" s="58"/>
      <c r="H44" s="58"/>
    </row>
    <row r="45" spans="3:46">
      <c r="F45" s="58"/>
      <c r="G45" s="58"/>
      <c r="H45" s="58"/>
    </row>
    <row r="46" spans="3:46">
      <c r="F46" s="58"/>
      <c r="G46" s="58"/>
      <c r="H46" s="58"/>
    </row>
    <row r="47" spans="3:46">
      <c r="F47" s="58"/>
      <c r="G47" s="58"/>
      <c r="H47" s="58"/>
    </row>
  </sheetData>
  <mergeCells count="71">
    <mergeCell ref="F34:M34"/>
    <mergeCell ref="J1:K1"/>
    <mergeCell ref="J2:K2"/>
    <mergeCell ref="J3:K3"/>
    <mergeCell ref="F3:G3"/>
    <mergeCell ref="F4:G4"/>
    <mergeCell ref="F1:G1"/>
    <mergeCell ref="F2:G2"/>
    <mergeCell ref="J4:K4"/>
    <mergeCell ref="C6:I6"/>
    <mergeCell ref="N7:AG7"/>
    <mergeCell ref="AH9:AT9"/>
    <mergeCell ref="AP12:AP13"/>
    <mergeCell ref="AQ12:AQ13"/>
    <mergeCell ref="P12:P13"/>
    <mergeCell ref="AT10:AT13"/>
    <mergeCell ref="AK12:AK13"/>
    <mergeCell ref="AN12:AN13"/>
    <mergeCell ref="AH10:AS10"/>
    <mergeCell ref="AH1:AT1"/>
    <mergeCell ref="C10:C11"/>
    <mergeCell ref="E12:E13"/>
    <mergeCell ref="AB12:AB13"/>
    <mergeCell ref="AJ12:AJ13"/>
    <mergeCell ref="AG10:AG13"/>
    <mergeCell ref="N12:N13"/>
    <mergeCell ref="H12:H13"/>
    <mergeCell ref="F12:F13"/>
    <mergeCell ref="AB11:AF11"/>
    <mergeCell ref="L11:AA11"/>
    <mergeCell ref="O12:O13"/>
    <mergeCell ref="AH11:AP11"/>
    <mergeCell ref="A9:A14"/>
    <mergeCell ref="C12:C13"/>
    <mergeCell ref="G12:G13"/>
    <mergeCell ref="T12:T13"/>
    <mergeCell ref="AS12:AS13"/>
    <mergeCell ref="W12:W13"/>
    <mergeCell ref="AC12:AC13"/>
    <mergeCell ref="AL12:AL13"/>
    <mergeCell ref="V12:V13"/>
    <mergeCell ref="AH12:AH13"/>
    <mergeCell ref="B9:B14"/>
    <mergeCell ref="D10:K10"/>
    <mergeCell ref="J12:J13"/>
    <mergeCell ref="K12:K13"/>
    <mergeCell ref="I12:I13"/>
    <mergeCell ref="D12:D13"/>
    <mergeCell ref="AQ11:AS11"/>
    <mergeCell ref="AR12:AR13"/>
    <mergeCell ref="AM12:AM13"/>
    <mergeCell ref="D9:M9"/>
    <mergeCell ref="N9:AG9"/>
    <mergeCell ref="L10:AB10"/>
    <mergeCell ref="D11:K11"/>
    <mergeCell ref="L12:L13"/>
    <mergeCell ref="M12:M13"/>
    <mergeCell ref="S12:S13"/>
    <mergeCell ref="Q12:Q13"/>
    <mergeCell ref="R12:R13"/>
    <mergeCell ref="U12:U13"/>
    <mergeCell ref="AI12:AI13"/>
    <mergeCell ref="X12:X13"/>
    <mergeCell ref="AD12:AD13"/>
    <mergeCell ref="AO12:AO13"/>
    <mergeCell ref="AG33:AJ33"/>
    <mergeCell ref="Y12:Y13"/>
    <mergeCell ref="AF12:AF13"/>
    <mergeCell ref="AA12:AA13"/>
    <mergeCell ref="AE12:AE13"/>
    <mergeCell ref="Z12:Z13"/>
  </mergeCells>
  <phoneticPr fontId="0" type="noConversion"/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3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2020-09-30T11:06:58Z</dcterms:modified>
</cp:coreProperties>
</file>