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дод!$A$1:$AO$37</definedName>
  </definedNames>
  <calcPr calcId="125725"/>
</workbook>
</file>

<file path=xl/calcChain.xml><?xml version="1.0" encoding="utf-8"?>
<calcChain xmlns="http://schemas.openxmlformats.org/spreadsheetml/2006/main">
  <c r="AI29" i="1"/>
  <c r="O23"/>
  <c r="AI32"/>
  <c r="Y32"/>
  <c r="R24"/>
  <c r="P24"/>
  <c r="AD24" s="1"/>
  <c r="F28"/>
  <c r="AK31"/>
  <c r="AK32" s="1"/>
  <c r="Q23"/>
  <c r="AD31"/>
  <c r="AB32"/>
  <c r="W32"/>
  <c r="AD18"/>
  <c r="AD20"/>
  <c r="AD22"/>
  <c r="AD25"/>
  <c r="AD26"/>
  <c r="AD27"/>
  <c r="AD28"/>
  <c r="AD29"/>
  <c r="AD30"/>
  <c r="AC32"/>
  <c r="AM32"/>
  <c r="AH32"/>
  <c r="AN32"/>
  <c r="AA32"/>
  <c r="V32"/>
  <c r="X32"/>
  <c r="AO30"/>
  <c r="AJ32"/>
  <c r="AO28"/>
  <c r="AE32"/>
  <c r="AF32"/>
  <c r="AG32"/>
  <c r="AL32"/>
  <c r="AO25"/>
  <c r="AO16"/>
  <c r="AO17"/>
  <c r="AO18"/>
  <c r="AO19"/>
  <c r="AO20"/>
  <c r="AO21"/>
  <c r="AO22"/>
  <c r="AO23"/>
  <c r="AO24"/>
  <c r="AO26"/>
  <c r="AO27"/>
  <c r="AO29"/>
  <c r="AO31"/>
  <c r="T32"/>
  <c r="U32"/>
  <c r="C32"/>
  <c r="D32"/>
  <c r="F32"/>
  <c r="G32"/>
  <c r="H32"/>
  <c r="I32"/>
  <c r="J32"/>
  <c r="K32"/>
  <c r="L32"/>
  <c r="M32"/>
  <c r="N32"/>
  <c r="AO32" l="1"/>
  <c r="R23"/>
  <c r="R21"/>
  <c r="R19"/>
  <c r="R17"/>
  <c r="R16"/>
  <c r="S21"/>
  <c r="S16"/>
  <c r="Z17"/>
  <c r="Z21"/>
  <c r="Q32"/>
  <c r="P23"/>
  <c r="P21"/>
  <c r="O21"/>
  <c r="O19"/>
  <c r="O17"/>
  <c r="O16"/>
  <c r="E23"/>
  <c r="E21"/>
  <c r="AD21" s="1"/>
  <c r="E19"/>
  <c r="E17"/>
  <c r="AD17" s="1"/>
  <c r="E16"/>
  <c r="AD16" l="1"/>
  <c r="AD19"/>
  <c r="AD23"/>
  <c r="O32"/>
  <c r="S32"/>
  <c r="R32"/>
  <c r="E32"/>
  <c r="P32"/>
  <c r="Z32"/>
  <c r="AD32" l="1"/>
</calcChain>
</file>

<file path=xl/sharedStrings.xml><?xml version="1.0" encoding="utf-8"?>
<sst xmlns="http://schemas.openxmlformats.org/spreadsheetml/2006/main" count="80" uniqueCount="69">
  <si>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</si>
  <si>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</si>
  <si>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</si>
  <si>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</si>
  <si>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</si>
  <si>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</si>
  <si>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</si>
  <si>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</si>
  <si>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</si>
  <si>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</si>
  <si>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</si>
  <si>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</si>
  <si>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</si>
  <si>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</si>
  <si>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</si>
  <si>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</si>
  <si>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</si>
  <si>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</si>
  <si>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</si>
  <si>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</si>
  <si>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</si>
  <si>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</si>
  <si>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</si>
  <si>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</si>
  <si>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</si>
  <si>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</si>
  <si>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</si>
  <si>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</si>
  <si>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</si>
  <si>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</si>
  <si>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</si>
  <si>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</si>
  <si>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</si>
  <si>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</si>
  <si>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</si>
  <si>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</si>
  <si>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</si>
  <si>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</si>
  <si>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</si>
  <si>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</si>
  <si>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</si>
  <si>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виготовлення бланків посвідчень багатодітних сімей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</si>
  <si>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</si>
  <si>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</si>
  <si>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</si>
  <si>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</si>
  <si>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</si>
  <si>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b/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</si>
  <si>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</si>
  <si>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 xml:space="preserve"> на виготовлення бланків посвідчень багатодітних сімей (Програма економічного і соціального  розвитку Ізюмського району Харківської області на 2020 рік)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</si>
  <si>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</si>
  <si>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</si>
  <si>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</si>
  <si>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</si>
  <si>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</si>
  <si>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</si>
  <si>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</si>
  <si>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</si>
  <si>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</si>
  <si>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</si>
  <si>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</si>
  <si>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</si>
  <si>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</si>
  <si>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</si>
  <si>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 (Програма економічного і соціального  розвитку Ізюмського району Харківської області на 2020 рік)</t>
  </si>
  <si>
    <t>Вікторія Магомедоваа 21153</t>
  </si>
  <si>
    <t>від27.08.2020 року №830-VІІ</t>
  </si>
  <si>
    <t>(LVIII сесія VII скликання)</t>
  </si>
  <si>
    <t>Заступник голови районної ради                                                                                                                                                         Вячеслав СЕРДЮК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</si>
</sst>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1" fontId="2" fillId="2" borderId="4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13" xfId="0" applyFont="1" applyBorder="1" applyAlignment="1">
      <alignment wrapText="1"/>
    </xf>
    <xf numFmtId="0" fontId="6" fillId="0" borderId="0" xfId="0" applyFont="1" applyAlignment="1"/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6" fillId="4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" fontId="1" fillId="0" borderId="0" xfId="0" applyNumberFormat="1" applyFont="1"/>
    <xf numFmtId="3" fontId="6" fillId="0" borderId="13" xfId="0" applyNumberFormat="1" applyFont="1" applyBorder="1" applyAlignment="1">
      <alignment wrapText="1"/>
    </xf>
    <xf numFmtId="1" fontId="4" fillId="0" borderId="0" xfId="0" applyNumberFormat="1" applyFont="1"/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3" fillId="0" borderId="13" xfId="0" applyFont="1" applyBorder="1"/>
    <xf numFmtId="0" fontId="24" fillId="0" borderId="0" xfId="0" applyFont="1"/>
    <xf numFmtId="0" fontId="13" fillId="4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22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21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7"/>
  <sheetViews>
    <sheetView tabSelected="1" view="pageLayout" zoomScale="30" zoomScaleNormal="40" zoomScaleSheetLayoutView="40" zoomScalePageLayoutView="30" workbookViewId="0">
      <selection activeCell="E34" sqref="E34:L34"/>
    </sheetView>
  </sheetViews>
  <sheetFormatPr defaultRowHeight="18.75"/>
  <cols>
    <col min="1" max="1" width="29" style="2" customWidth="1"/>
    <col min="2" max="2" width="46.140625" style="2" customWidth="1"/>
    <col min="3" max="5" width="32.85546875" style="2" customWidth="1"/>
    <col min="6" max="6" width="33.85546875" style="2" customWidth="1"/>
    <col min="7" max="25" width="32.85546875" style="2" customWidth="1"/>
    <col min="26" max="29" width="31" style="2" customWidth="1"/>
    <col min="30" max="39" width="32.85546875" style="2" customWidth="1"/>
    <col min="40" max="40" width="30.42578125" style="2" customWidth="1"/>
    <col min="41" max="41" width="32.85546875" style="2" customWidth="1"/>
    <col min="42" max="16384" width="9.140625" style="2"/>
  </cols>
  <sheetData>
    <row r="1" spans="1:41" s="7" customFormat="1" ht="29.25" customHeight="1">
      <c r="E1" s="75"/>
      <c r="F1" s="75"/>
      <c r="I1" s="74" t="s">
        <v>45</v>
      </c>
      <c r="J1" s="74"/>
      <c r="AD1" s="1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s="7" customFormat="1" ht="29.25" customHeight="1">
      <c r="E2" s="75"/>
      <c r="F2" s="75"/>
      <c r="I2" s="74" t="s">
        <v>32</v>
      </c>
      <c r="J2" s="74"/>
      <c r="AD2" s="10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7" customFormat="1" ht="29.25" customHeight="1">
      <c r="E3" s="75"/>
      <c r="F3" s="75"/>
      <c r="I3" s="74" t="s">
        <v>66</v>
      </c>
      <c r="J3" s="74"/>
      <c r="AD3" s="10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7" customFormat="1" ht="29.25" customHeight="1">
      <c r="E4" s="75"/>
      <c r="F4" s="75"/>
      <c r="I4" s="74" t="s">
        <v>67</v>
      </c>
      <c r="J4" s="74"/>
      <c r="AD4" s="10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7" customFormat="1" ht="29.25" customHeight="1">
      <c r="G5" s="9"/>
      <c r="H5" s="9"/>
      <c r="I5" s="9"/>
      <c r="J5" s="10"/>
      <c r="K5" s="10"/>
      <c r="AD5" s="10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7" customFormat="1" ht="29.25" customHeight="1">
      <c r="B6" s="16"/>
      <c r="C6" s="76" t="s">
        <v>28</v>
      </c>
      <c r="D6" s="76"/>
      <c r="E6" s="76"/>
      <c r="F6" s="76"/>
      <c r="G6" s="76"/>
      <c r="H6" s="76"/>
      <c r="I6" s="9"/>
      <c r="J6" s="10"/>
      <c r="K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2"/>
      <c r="J7" s="12"/>
      <c r="K7" s="12"/>
      <c r="L7" s="12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12"/>
    </row>
    <row r="8" spans="1:41" s="7" customFormat="1" ht="26.25">
      <c r="A8" s="14" t="s">
        <v>27</v>
      </c>
      <c r="AO8" s="54" t="s">
        <v>52</v>
      </c>
    </row>
    <row r="9" spans="1:41" s="36" customFormat="1" ht="35.25" customHeight="1">
      <c r="A9" s="89" t="s">
        <v>31</v>
      </c>
      <c r="B9" s="90" t="s">
        <v>0</v>
      </c>
      <c r="C9" s="35"/>
      <c r="D9" s="113" t="s">
        <v>1</v>
      </c>
      <c r="E9" s="113"/>
      <c r="F9" s="113"/>
      <c r="G9" s="113"/>
      <c r="H9" s="113"/>
      <c r="I9" s="113"/>
      <c r="J9" s="113"/>
      <c r="K9" s="113"/>
      <c r="L9" s="113"/>
      <c r="M9" s="113" t="s">
        <v>1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4"/>
      <c r="AE9" s="82" t="s">
        <v>33</v>
      </c>
      <c r="AF9" s="82"/>
      <c r="AG9" s="82"/>
      <c r="AH9" s="82"/>
      <c r="AI9" s="82"/>
      <c r="AJ9" s="82"/>
      <c r="AK9" s="82"/>
      <c r="AL9" s="82"/>
      <c r="AM9" s="82"/>
      <c r="AN9" s="82"/>
      <c r="AO9" s="83"/>
    </row>
    <row r="10" spans="1:41" s="37" customFormat="1" ht="35.25" customHeight="1">
      <c r="A10" s="89"/>
      <c r="B10" s="91"/>
      <c r="C10" s="79" t="s">
        <v>2</v>
      </c>
      <c r="D10" s="93" t="s">
        <v>3</v>
      </c>
      <c r="E10" s="94"/>
      <c r="F10" s="94"/>
      <c r="G10" s="94"/>
      <c r="H10" s="94"/>
      <c r="I10" s="94"/>
      <c r="J10" s="94"/>
      <c r="K10" s="101" t="s">
        <v>3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15"/>
      <c r="Z10" s="115"/>
      <c r="AA10" s="67"/>
      <c r="AB10" s="67"/>
      <c r="AC10" s="67"/>
      <c r="AD10" s="87" t="s">
        <v>26</v>
      </c>
      <c r="AE10" s="108" t="s">
        <v>3</v>
      </c>
      <c r="AF10" s="109"/>
      <c r="AG10" s="109"/>
      <c r="AH10" s="109"/>
      <c r="AI10" s="109"/>
      <c r="AJ10" s="109"/>
      <c r="AK10" s="109"/>
      <c r="AL10" s="109"/>
      <c r="AM10" s="109"/>
      <c r="AN10" s="109"/>
      <c r="AO10" s="95" t="s">
        <v>25</v>
      </c>
    </row>
    <row r="11" spans="1:41" s="37" customFormat="1" ht="50.25" customHeight="1">
      <c r="A11" s="89"/>
      <c r="B11" s="91"/>
      <c r="C11" s="79"/>
      <c r="D11" s="116" t="s">
        <v>4</v>
      </c>
      <c r="E11" s="113"/>
      <c r="F11" s="113"/>
      <c r="G11" s="113"/>
      <c r="H11" s="113"/>
      <c r="I11" s="113"/>
      <c r="J11" s="113"/>
      <c r="K11" s="101" t="s">
        <v>4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02"/>
      <c r="X11" s="103"/>
      <c r="Y11" s="71"/>
      <c r="Z11" s="118" t="s">
        <v>5</v>
      </c>
      <c r="AA11" s="118"/>
      <c r="AB11" s="118"/>
      <c r="AC11" s="118"/>
      <c r="AD11" s="87"/>
      <c r="AE11" s="106" t="s">
        <v>4</v>
      </c>
      <c r="AF11" s="107"/>
      <c r="AG11" s="107"/>
      <c r="AH11" s="107"/>
      <c r="AI11" s="107"/>
      <c r="AJ11" s="107"/>
      <c r="AK11" s="107"/>
      <c r="AL11" s="110" t="s">
        <v>5</v>
      </c>
      <c r="AM11" s="111"/>
      <c r="AN11" s="111"/>
      <c r="AO11" s="96"/>
    </row>
    <row r="12" spans="1:41" s="36" customFormat="1" ht="312" customHeight="1">
      <c r="A12" s="89"/>
      <c r="B12" s="91"/>
      <c r="C12" s="77" t="s">
        <v>20</v>
      </c>
      <c r="D12" s="77" t="s">
        <v>35</v>
      </c>
      <c r="E12" s="77" t="s">
        <v>53</v>
      </c>
      <c r="F12" s="77" t="s">
        <v>36</v>
      </c>
      <c r="G12" s="77" t="s">
        <v>37</v>
      </c>
      <c r="H12" s="77" t="s">
        <v>38</v>
      </c>
      <c r="I12" s="77" t="s">
        <v>39</v>
      </c>
      <c r="J12" s="77" t="s">
        <v>40</v>
      </c>
      <c r="K12" s="77" t="s">
        <v>41</v>
      </c>
      <c r="L12" s="78" t="s">
        <v>42</v>
      </c>
      <c r="M12" s="78" t="s">
        <v>43</v>
      </c>
      <c r="N12" s="78" t="s">
        <v>44</v>
      </c>
      <c r="O12" s="77" t="s">
        <v>54</v>
      </c>
      <c r="P12" s="77" t="s">
        <v>55</v>
      </c>
      <c r="Q12" s="77" t="s">
        <v>30</v>
      </c>
      <c r="R12" s="77" t="s">
        <v>56</v>
      </c>
      <c r="S12" s="77" t="s">
        <v>57</v>
      </c>
      <c r="T12" s="77" t="s">
        <v>58</v>
      </c>
      <c r="U12" s="77" t="s">
        <v>59</v>
      </c>
      <c r="V12" s="104" t="s">
        <v>48</v>
      </c>
      <c r="W12" s="104" t="s">
        <v>62</v>
      </c>
      <c r="X12" s="104" t="s">
        <v>47</v>
      </c>
      <c r="Y12" s="104" t="s">
        <v>64</v>
      </c>
      <c r="Z12" s="84" t="s">
        <v>30</v>
      </c>
      <c r="AA12" s="84" t="s">
        <v>60</v>
      </c>
      <c r="AB12" s="78" t="s">
        <v>63</v>
      </c>
      <c r="AC12" s="78" t="s">
        <v>61</v>
      </c>
      <c r="AD12" s="87"/>
      <c r="AE12" s="85" t="s">
        <v>21</v>
      </c>
      <c r="AF12" s="85" t="s">
        <v>18</v>
      </c>
      <c r="AG12" s="86" t="s">
        <v>46</v>
      </c>
      <c r="AH12" s="86" t="s">
        <v>51</v>
      </c>
      <c r="AI12" s="104" t="s">
        <v>64</v>
      </c>
      <c r="AJ12" s="86" t="s">
        <v>49</v>
      </c>
      <c r="AK12" s="77" t="s">
        <v>57</v>
      </c>
      <c r="AL12" s="84" t="s">
        <v>60</v>
      </c>
      <c r="AM12" s="78" t="s">
        <v>61</v>
      </c>
      <c r="AN12" s="99" t="s">
        <v>50</v>
      </c>
      <c r="AO12" s="96"/>
    </row>
    <row r="13" spans="1:41" s="36" customFormat="1" ht="312" customHeight="1">
      <c r="A13" s="89"/>
      <c r="B13" s="91"/>
      <c r="C13" s="78"/>
      <c r="D13" s="78"/>
      <c r="E13" s="78"/>
      <c r="F13" s="78"/>
      <c r="G13" s="78"/>
      <c r="H13" s="78"/>
      <c r="I13" s="78"/>
      <c r="J13" s="78"/>
      <c r="K13" s="78"/>
      <c r="L13" s="88"/>
      <c r="M13" s="88"/>
      <c r="N13" s="88"/>
      <c r="O13" s="78"/>
      <c r="P13" s="78"/>
      <c r="Q13" s="78"/>
      <c r="R13" s="78"/>
      <c r="S13" s="78"/>
      <c r="T13" s="78"/>
      <c r="U13" s="78"/>
      <c r="V13" s="105"/>
      <c r="W13" s="112"/>
      <c r="X13" s="105"/>
      <c r="Y13" s="112"/>
      <c r="Z13" s="78"/>
      <c r="AA13" s="78"/>
      <c r="AB13" s="84"/>
      <c r="AC13" s="84"/>
      <c r="AD13" s="87"/>
      <c r="AE13" s="86"/>
      <c r="AF13" s="86"/>
      <c r="AG13" s="98"/>
      <c r="AH13" s="98"/>
      <c r="AI13" s="112"/>
      <c r="AJ13" s="98"/>
      <c r="AK13" s="78"/>
      <c r="AL13" s="78"/>
      <c r="AM13" s="84"/>
      <c r="AN13" s="100"/>
      <c r="AO13" s="97"/>
    </row>
    <row r="14" spans="1:41" s="42" customFormat="1" ht="34.5" customHeight="1">
      <c r="A14" s="89"/>
      <c r="B14" s="92"/>
      <c r="C14" s="38">
        <v>41040200</v>
      </c>
      <c r="D14" s="38">
        <v>41053900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41051400</v>
      </c>
      <c r="V14" s="38">
        <v>41053900</v>
      </c>
      <c r="W14" s="38">
        <v>41054800</v>
      </c>
      <c r="X14" s="38">
        <v>41053900</v>
      </c>
      <c r="Y14" s="38">
        <v>41053900</v>
      </c>
      <c r="Z14" s="38">
        <v>41053900</v>
      </c>
      <c r="AA14" s="38">
        <v>41052600</v>
      </c>
      <c r="AB14" s="38">
        <v>41051100</v>
      </c>
      <c r="AC14" s="38">
        <v>41053900</v>
      </c>
      <c r="AD14" s="39"/>
      <c r="AE14" s="40">
        <v>9410</v>
      </c>
      <c r="AF14" s="40">
        <v>9770</v>
      </c>
      <c r="AG14" s="40">
        <v>9770</v>
      </c>
      <c r="AH14" s="40">
        <v>9770</v>
      </c>
      <c r="AI14" s="40">
        <v>9770</v>
      </c>
      <c r="AJ14" s="40">
        <v>9770</v>
      </c>
      <c r="AK14" s="40">
        <v>9800</v>
      </c>
      <c r="AL14" s="38">
        <v>9540</v>
      </c>
      <c r="AM14" s="38">
        <v>9770</v>
      </c>
      <c r="AN14" s="38">
        <v>9720</v>
      </c>
      <c r="AO14" s="41"/>
    </row>
    <row r="15" spans="1:41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63">
        <v>5</v>
      </c>
      <c r="F15" s="20">
        <v>6</v>
      </c>
      <c r="G15" s="63">
        <v>7</v>
      </c>
      <c r="H15" s="21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49">
        <v>22</v>
      </c>
      <c r="W15" s="69">
        <v>23</v>
      </c>
      <c r="X15" s="49">
        <v>24</v>
      </c>
      <c r="Y15" s="72">
        <v>25</v>
      </c>
      <c r="Z15" s="21">
        <v>26</v>
      </c>
      <c r="AA15" s="55">
        <v>27</v>
      </c>
      <c r="AB15" s="69">
        <v>28</v>
      </c>
      <c r="AC15" s="62">
        <v>29</v>
      </c>
      <c r="AD15" s="21">
        <v>30</v>
      </c>
      <c r="AE15" s="21">
        <v>31</v>
      </c>
      <c r="AF15" s="21">
        <v>32</v>
      </c>
      <c r="AG15" s="49">
        <v>33</v>
      </c>
      <c r="AH15" s="57">
        <v>34</v>
      </c>
      <c r="AI15" s="72">
        <v>35</v>
      </c>
      <c r="AJ15" s="52">
        <v>36</v>
      </c>
      <c r="AK15" s="21">
        <v>37</v>
      </c>
      <c r="AL15" s="21">
        <v>38</v>
      </c>
      <c r="AM15" s="62">
        <v>39</v>
      </c>
      <c r="AN15" s="21">
        <v>40</v>
      </c>
      <c r="AO15" s="68">
        <v>41</v>
      </c>
    </row>
    <row r="16" spans="1:41" ht="28.5" customHeight="1">
      <c r="A16" s="22">
        <v>20314501000</v>
      </c>
      <c r="B16" s="24" t="s">
        <v>6</v>
      </c>
      <c r="C16" s="25"/>
      <c r="D16" s="25"/>
      <c r="E16" s="33">
        <f>48000</f>
        <v>48000</v>
      </c>
      <c r="F16" s="33"/>
      <c r="G16" s="33"/>
      <c r="H16" s="25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/>
      <c r="X16" s="33">
        <v>10000</v>
      </c>
      <c r="Y16" s="33"/>
      <c r="Z16" s="33"/>
      <c r="AA16" s="33"/>
      <c r="AB16" s="33"/>
      <c r="AC16" s="33"/>
      <c r="AD16" s="66">
        <f t="shared" ref="AD16:AD29" si="0">SUM(C16:AC16)</f>
        <v>75000</v>
      </c>
      <c r="AE16" s="33"/>
      <c r="AF16" s="33">
        <v>21100</v>
      </c>
      <c r="AG16" s="33"/>
      <c r="AH16" s="33"/>
      <c r="AI16" s="33"/>
      <c r="AJ16" s="33"/>
      <c r="AK16" s="33"/>
      <c r="AL16" s="33"/>
      <c r="AM16" s="33"/>
      <c r="AN16" s="25"/>
      <c r="AO16" s="27">
        <f t="shared" ref="AO16:AO31" si="1">SUM(AE16:AN16)</f>
        <v>21100</v>
      </c>
    </row>
    <row r="17" spans="1:41" ht="28.5" customHeight="1">
      <c r="A17" s="22">
        <v>20314502000</v>
      </c>
      <c r="B17" s="24" t="s">
        <v>7</v>
      </c>
      <c r="C17" s="25"/>
      <c r="D17" s="25"/>
      <c r="E17" s="33">
        <f>71493</f>
        <v>71493</v>
      </c>
      <c r="F17" s="33"/>
      <c r="G17" s="33"/>
      <c r="H17" s="25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>
        <v>23544</v>
      </c>
      <c r="R17" s="33">
        <f>110400</f>
        <v>110400</v>
      </c>
      <c r="S17" s="33"/>
      <c r="T17" s="33"/>
      <c r="U17" s="33"/>
      <c r="V17" s="33"/>
      <c r="W17" s="33"/>
      <c r="X17" s="33"/>
      <c r="Y17" s="33">
        <v>17850</v>
      </c>
      <c r="Z17" s="33">
        <f>4000</f>
        <v>4000</v>
      </c>
      <c r="AA17" s="33"/>
      <c r="AB17" s="33"/>
      <c r="AC17" s="33"/>
      <c r="AD17" s="66">
        <f t="shared" si="0"/>
        <v>287387</v>
      </c>
      <c r="AE17" s="33"/>
      <c r="AF17" s="33">
        <v>117600</v>
      </c>
      <c r="AG17" s="33"/>
      <c r="AH17" s="33"/>
      <c r="AI17" s="33"/>
      <c r="AJ17" s="33"/>
      <c r="AK17" s="33"/>
      <c r="AL17" s="33"/>
      <c r="AM17" s="33"/>
      <c r="AN17" s="25"/>
      <c r="AO17" s="27">
        <f t="shared" si="1"/>
        <v>117600</v>
      </c>
    </row>
    <row r="18" spans="1:41" ht="28.5" customHeight="1">
      <c r="A18" s="22">
        <v>20314503000</v>
      </c>
      <c r="B18" s="24" t="s">
        <v>8</v>
      </c>
      <c r="C18" s="25"/>
      <c r="D18" s="25"/>
      <c r="E18" s="33"/>
      <c r="F18" s="33"/>
      <c r="G18" s="33"/>
      <c r="H18" s="25"/>
      <c r="I18" s="25"/>
      <c r="J18" s="25"/>
      <c r="K18" s="25"/>
      <c r="L18" s="25"/>
      <c r="M18" s="25"/>
      <c r="N18" s="25"/>
      <c r="O18" s="33">
        <v>5000</v>
      </c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66">
        <f t="shared" si="0"/>
        <v>8000</v>
      </c>
      <c r="AE18" s="33"/>
      <c r="AF18" s="33">
        <v>93000</v>
      </c>
      <c r="AG18" s="33"/>
      <c r="AH18" s="33"/>
      <c r="AI18" s="33"/>
      <c r="AJ18" s="33"/>
      <c r="AK18" s="33"/>
      <c r="AL18" s="33">
        <v>1493500</v>
      </c>
      <c r="AM18" s="33">
        <v>150000</v>
      </c>
      <c r="AN18" s="33">
        <v>600000</v>
      </c>
      <c r="AO18" s="27">
        <f t="shared" si="1"/>
        <v>2336500</v>
      </c>
    </row>
    <row r="19" spans="1:41" ht="28.5" customHeight="1">
      <c r="A19" s="22">
        <v>20314504000</v>
      </c>
      <c r="B19" s="24" t="s">
        <v>9</v>
      </c>
      <c r="C19" s="25"/>
      <c r="D19" s="25"/>
      <c r="E19" s="33">
        <f>113262</f>
        <v>113262</v>
      </c>
      <c r="F19" s="33"/>
      <c r="G19" s="33"/>
      <c r="H19" s="25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>
        <v>8300</v>
      </c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>
        <v>2550</v>
      </c>
      <c r="Z19" s="33"/>
      <c r="AA19" s="33"/>
      <c r="AB19" s="33"/>
      <c r="AC19" s="33"/>
      <c r="AD19" s="66">
        <f t="shared" si="0"/>
        <v>195312</v>
      </c>
      <c r="AE19" s="33"/>
      <c r="AF19" s="33">
        <v>45100</v>
      </c>
      <c r="AG19" s="33"/>
      <c r="AH19" s="33"/>
      <c r="AI19" s="33"/>
      <c r="AJ19" s="33"/>
      <c r="AK19" s="33"/>
      <c r="AL19" s="33"/>
      <c r="AM19" s="33"/>
      <c r="AN19" s="33"/>
      <c r="AO19" s="27">
        <f t="shared" si="1"/>
        <v>45100</v>
      </c>
    </row>
    <row r="20" spans="1:41" ht="28.5" customHeight="1">
      <c r="A20" s="22">
        <v>20314505000</v>
      </c>
      <c r="B20" s="24" t="s">
        <v>10</v>
      </c>
      <c r="C20" s="25"/>
      <c r="D20" s="25"/>
      <c r="E20" s="33"/>
      <c r="F20" s="33"/>
      <c r="G20" s="33"/>
      <c r="H20" s="25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/>
      <c r="X20" s="33">
        <v>10000</v>
      </c>
      <c r="Y20" s="33"/>
      <c r="Z20" s="33"/>
      <c r="AA20" s="33"/>
      <c r="AB20" s="33"/>
      <c r="AC20" s="33"/>
      <c r="AD20" s="66">
        <f t="shared" si="0"/>
        <v>37000</v>
      </c>
      <c r="AE20" s="33"/>
      <c r="AF20" s="33">
        <v>45000</v>
      </c>
      <c r="AG20" s="33"/>
      <c r="AH20" s="33"/>
      <c r="AI20" s="33"/>
      <c r="AJ20" s="33"/>
      <c r="AK20" s="33"/>
      <c r="AL20" s="33"/>
      <c r="AM20" s="33"/>
      <c r="AN20" s="33"/>
      <c r="AO20" s="27">
        <f t="shared" si="1"/>
        <v>45000</v>
      </c>
    </row>
    <row r="21" spans="1:41" ht="28.5" customHeight="1">
      <c r="A21" s="22">
        <v>20314506000</v>
      </c>
      <c r="B21" s="24" t="s">
        <v>11</v>
      </c>
      <c r="C21" s="25"/>
      <c r="D21" s="25"/>
      <c r="E21" s="33">
        <f>62420</f>
        <v>62420</v>
      </c>
      <c r="F21" s="33"/>
      <c r="G21" s="33"/>
      <c r="H21" s="25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/>
      <c r="Y21" s="33"/>
      <c r="Z21" s="33">
        <f>27000</f>
        <v>27000</v>
      </c>
      <c r="AA21" s="33"/>
      <c r="AB21" s="33"/>
      <c r="AC21" s="33"/>
      <c r="AD21" s="66">
        <f t="shared" si="0"/>
        <v>199420</v>
      </c>
      <c r="AE21" s="33"/>
      <c r="AF21" s="33">
        <v>62000</v>
      </c>
      <c r="AG21" s="33"/>
      <c r="AH21" s="33"/>
      <c r="AI21" s="33"/>
      <c r="AJ21" s="33"/>
      <c r="AK21" s="33"/>
      <c r="AL21" s="33"/>
      <c r="AM21" s="33"/>
      <c r="AN21" s="33">
        <v>700000</v>
      </c>
      <c r="AO21" s="27">
        <f t="shared" si="1"/>
        <v>762000</v>
      </c>
    </row>
    <row r="22" spans="1:41" ht="28.5" customHeight="1">
      <c r="A22" s="22">
        <v>20314507000</v>
      </c>
      <c r="B22" s="24" t="s">
        <v>12</v>
      </c>
      <c r="C22" s="25"/>
      <c r="D22" s="25"/>
      <c r="E22" s="33"/>
      <c r="F22" s="33"/>
      <c r="G22" s="33"/>
      <c r="H22" s="25"/>
      <c r="I22" s="25"/>
      <c r="J22" s="25"/>
      <c r="K22" s="25"/>
      <c r="L22" s="25"/>
      <c r="M22" s="25"/>
      <c r="N22" s="25"/>
      <c r="O22" s="33">
        <v>10000</v>
      </c>
      <c r="P22" s="33"/>
      <c r="Q22" s="33"/>
      <c r="R22" s="33"/>
      <c r="S22" s="33">
        <v>3000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6">
        <f t="shared" si="0"/>
        <v>13000</v>
      </c>
      <c r="AE22" s="33"/>
      <c r="AF22" s="33">
        <v>61700</v>
      </c>
      <c r="AG22" s="33"/>
      <c r="AH22" s="33"/>
      <c r="AI22" s="33"/>
      <c r="AJ22" s="33"/>
      <c r="AK22" s="33"/>
      <c r="AL22" s="33"/>
      <c r="AM22" s="33"/>
      <c r="AN22" s="33"/>
      <c r="AO22" s="27">
        <f t="shared" si="1"/>
        <v>61700</v>
      </c>
    </row>
    <row r="23" spans="1:41" ht="28.5" customHeight="1">
      <c r="A23" s="22">
        <v>20314511000</v>
      </c>
      <c r="B23" s="24" t="s">
        <v>13</v>
      </c>
      <c r="C23" s="25"/>
      <c r="D23" s="25"/>
      <c r="E23" s="33">
        <f>23700</f>
        <v>23700</v>
      </c>
      <c r="F23" s="33"/>
      <c r="G23" s="33"/>
      <c r="H23" s="25"/>
      <c r="I23" s="25"/>
      <c r="J23" s="25"/>
      <c r="K23" s="25"/>
      <c r="L23" s="25"/>
      <c r="M23" s="25"/>
      <c r="N23" s="25"/>
      <c r="O23" s="33">
        <f>10000+10000</f>
        <v>20000</v>
      </c>
      <c r="P23" s="33">
        <f>10000</f>
        <v>10000</v>
      </c>
      <c r="Q23" s="33">
        <f>41264+4200</f>
        <v>45464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>
        <v>3600</v>
      </c>
      <c r="Z23" s="33"/>
      <c r="AA23" s="33"/>
      <c r="AB23" s="33"/>
      <c r="AC23" s="33"/>
      <c r="AD23" s="66">
        <f t="shared" si="0"/>
        <v>144064</v>
      </c>
      <c r="AE23" s="33"/>
      <c r="AF23" s="33">
        <v>42200</v>
      </c>
      <c r="AG23" s="33"/>
      <c r="AH23" s="33"/>
      <c r="AI23" s="33"/>
      <c r="AJ23" s="33"/>
      <c r="AK23" s="33"/>
      <c r="AL23" s="33"/>
      <c r="AM23" s="33"/>
      <c r="AN23" s="26"/>
      <c r="AO23" s="27">
        <f t="shared" si="1"/>
        <v>42200</v>
      </c>
    </row>
    <row r="24" spans="1:41" ht="28.5" customHeight="1">
      <c r="A24" s="22">
        <v>20314512000</v>
      </c>
      <c r="B24" s="24" t="s">
        <v>14</v>
      </c>
      <c r="C24" s="25"/>
      <c r="D24" s="25"/>
      <c r="E24" s="33"/>
      <c r="F24" s="33"/>
      <c r="G24" s="33"/>
      <c r="H24" s="25"/>
      <c r="I24" s="25"/>
      <c r="J24" s="25"/>
      <c r="K24" s="25"/>
      <c r="L24" s="25"/>
      <c r="M24" s="25"/>
      <c r="N24" s="25"/>
      <c r="O24" s="33">
        <v>40000</v>
      </c>
      <c r="P24" s="33">
        <f>27000-9265</f>
        <v>17735</v>
      </c>
      <c r="Q24" s="33"/>
      <c r="R24" s="33">
        <f>27200-9265</f>
        <v>17935</v>
      </c>
      <c r="S24" s="33">
        <v>3000</v>
      </c>
      <c r="T24" s="33"/>
      <c r="U24" s="33"/>
      <c r="V24" s="33">
        <v>4000</v>
      </c>
      <c r="W24" s="33"/>
      <c r="X24" s="33"/>
      <c r="Y24" s="33">
        <v>18530</v>
      </c>
      <c r="Z24" s="33"/>
      <c r="AA24" s="33"/>
      <c r="AB24" s="33"/>
      <c r="AC24" s="33"/>
      <c r="AD24" s="66">
        <f t="shared" si="0"/>
        <v>101200</v>
      </c>
      <c r="AE24" s="33"/>
      <c r="AF24" s="33">
        <v>97400</v>
      </c>
      <c r="AG24" s="33"/>
      <c r="AH24" s="33"/>
      <c r="AI24" s="33"/>
      <c r="AJ24" s="33"/>
      <c r="AK24" s="33"/>
      <c r="AL24" s="33"/>
      <c r="AM24" s="33"/>
      <c r="AN24" s="26"/>
      <c r="AO24" s="27">
        <f t="shared" si="1"/>
        <v>97400</v>
      </c>
    </row>
    <row r="25" spans="1:41" s="48" customFormat="1" ht="28.5" customHeight="1">
      <c r="A25" s="43">
        <v>20314513000</v>
      </c>
      <c r="B25" s="44" t="s">
        <v>15</v>
      </c>
      <c r="C25" s="45"/>
      <c r="D25" s="45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7">
        <v>20300</v>
      </c>
      <c r="P25" s="47">
        <v>40000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66">
        <f t="shared" si="0"/>
        <v>86300</v>
      </c>
      <c r="AE25" s="47"/>
      <c r="AF25" s="47">
        <v>43700</v>
      </c>
      <c r="AG25" s="47"/>
      <c r="AH25" s="47"/>
      <c r="AI25" s="47"/>
      <c r="AJ25" s="47"/>
      <c r="AK25" s="47"/>
      <c r="AL25" s="47"/>
      <c r="AM25" s="47"/>
      <c r="AN25" s="46"/>
      <c r="AO25" s="27">
        <f t="shared" si="1"/>
        <v>43700</v>
      </c>
    </row>
    <row r="26" spans="1:41" ht="28.5" customHeight="1">
      <c r="A26" s="22">
        <v>20314514000</v>
      </c>
      <c r="B26" s="24" t="s">
        <v>16</v>
      </c>
      <c r="C26" s="25"/>
      <c r="D26" s="25"/>
      <c r="E26" s="33"/>
      <c r="F26" s="33"/>
      <c r="G26" s="33"/>
      <c r="H26" s="25"/>
      <c r="I26" s="25"/>
      <c r="J26" s="25"/>
      <c r="K26" s="25"/>
      <c r="L26" s="25"/>
      <c r="M26" s="25"/>
      <c r="N26" s="25"/>
      <c r="O26" s="33">
        <v>6000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66">
        <f t="shared" si="0"/>
        <v>6000</v>
      </c>
      <c r="AE26" s="33"/>
      <c r="AF26" s="34">
        <v>44250</v>
      </c>
      <c r="AG26" s="34"/>
      <c r="AH26" s="34"/>
      <c r="AI26" s="34"/>
      <c r="AJ26" s="34"/>
      <c r="AK26" s="34"/>
      <c r="AL26" s="33"/>
      <c r="AM26" s="33"/>
      <c r="AN26" s="26"/>
      <c r="AO26" s="27">
        <f t="shared" si="1"/>
        <v>44250</v>
      </c>
    </row>
    <row r="27" spans="1:41" ht="28.5" customHeight="1">
      <c r="A27" s="22">
        <v>20314517000</v>
      </c>
      <c r="B27" s="24" t="s">
        <v>17</v>
      </c>
      <c r="C27" s="25"/>
      <c r="D27" s="25"/>
      <c r="E27" s="33">
        <v>17200</v>
      </c>
      <c r="F27" s="33"/>
      <c r="G27" s="33"/>
      <c r="H27" s="25"/>
      <c r="I27" s="25"/>
      <c r="J27" s="25"/>
      <c r="K27" s="25"/>
      <c r="L27" s="25"/>
      <c r="M27" s="25"/>
      <c r="N27" s="25"/>
      <c r="O27" s="33">
        <v>8600</v>
      </c>
      <c r="P27" s="33"/>
      <c r="Q27" s="33">
        <v>22000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66">
        <f t="shared" si="0"/>
        <v>47800</v>
      </c>
      <c r="AE27" s="33"/>
      <c r="AF27" s="33">
        <v>45000</v>
      </c>
      <c r="AG27" s="33"/>
      <c r="AH27" s="33">
        <v>300000</v>
      </c>
      <c r="AI27" s="33"/>
      <c r="AJ27" s="33"/>
      <c r="AK27" s="33"/>
      <c r="AL27" s="33"/>
      <c r="AM27" s="33"/>
      <c r="AN27" s="26"/>
      <c r="AO27" s="27">
        <f t="shared" si="1"/>
        <v>345000</v>
      </c>
    </row>
    <row r="28" spans="1:41" ht="52.5" customHeight="1">
      <c r="A28" s="22">
        <v>20509000000</v>
      </c>
      <c r="B28" s="23" t="s">
        <v>19</v>
      </c>
      <c r="C28" s="25"/>
      <c r="D28" s="25">
        <v>60000</v>
      </c>
      <c r="E28" s="33">
        <v>156355</v>
      </c>
      <c r="F28" s="33">
        <f>8400+2800</f>
        <v>11200</v>
      </c>
      <c r="G28" s="33">
        <v>3000</v>
      </c>
      <c r="H28" s="25">
        <v>17000</v>
      </c>
      <c r="I28" s="25">
        <v>2000</v>
      </c>
      <c r="J28" s="25">
        <v>11000</v>
      </c>
      <c r="K28" s="25">
        <v>700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66">
        <f t="shared" si="0"/>
        <v>261255</v>
      </c>
      <c r="AE28" s="33"/>
      <c r="AF28" s="33"/>
      <c r="AG28" s="33">
        <v>20000</v>
      </c>
      <c r="AH28" s="33"/>
      <c r="AI28" s="33"/>
      <c r="AJ28" s="33"/>
      <c r="AK28" s="33"/>
      <c r="AL28" s="33"/>
      <c r="AM28" s="33"/>
      <c r="AN28" s="25"/>
      <c r="AO28" s="27">
        <f t="shared" si="1"/>
        <v>20000</v>
      </c>
    </row>
    <row r="29" spans="1:41" ht="52.5" customHeight="1">
      <c r="A29" s="22">
        <v>20518000000</v>
      </c>
      <c r="B29" s="23" t="s">
        <v>29</v>
      </c>
      <c r="C29" s="25"/>
      <c r="D29" s="25"/>
      <c r="E29" s="33"/>
      <c r="F29" s="33"/>
      <c r="G29" s="33"/>
      <c r="H29" s="25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66">
        <f t="shared" si="0"/>
        <v>0</v>
      </c>
      <c r="AE29" s="33">
        <v>1819700</v>
      </c>
      <c r="AF29" s="33"/>
      <c r="AG29" s="33"/>
      <c r="AH29" s="33"/>
      <c r="AI29" s="33">
        <f>17850+18530+3600+2550</f>
        <v>42530</v>
      </c>
      <c r="AJ29" s="33"/>
      <c r="AK29" s="33"/>
      <c r="AL29" s="33"/>
      <c r="AM29" s="33"/>
      <c r="AN29" s="25"/>
      <c r="AO29" s="27">
        <f t="shared" si="1"/>
        <v>1862230</v>
      </c>
    </row>
    <row r="30" spans="1:41" ht="52.5" customHeight="1">
      <c r="A30" s="22">
        <v>20100000000</v>
      </c>
      <c r="B30" s="23" t="s">
        <v>22</v>
      </c>
      <c r="C30" s="25">
        <v>4032500</v>
      </c>
      <c r="D30" s="25"/>
      <c r="E30" s="33"/>
      <c r="F30" s="33"/>
      <c r="G30" s="33"/>
      <c r="H30" s="25"/>
      <c r="I30" s="25"/>
      <c r="J30" s="25"/>
      <c r="K30" s="25"/>
      <c r="L30" s="28">
        <v>296818</v>
      </c>
      <c r="M30" s="28">
        <v>23300</v>
      </c>
      <c r="N30" s="28">
        <v>9240</v>
      </c>
      <c r="O30" s="33"/>
      <c r="P30" s="33"/>
      <c r="Q30" s="33"/>
      <c r="R30" s="33"/>
      <c r="S30" s="33"/>
      <c r="T30" s="33">
        <v>30800</v>
      </c>
      <c r="U30" s="33">
        <v>463595</v>
      </c>
      <c r="V30" s="33"/>
      <c r="W30" s="33">
        <v>609580</v>
      </c>
      <c r="X30" s="33"/>
      <c r="Y30" s="33"/>
      <c r="Z30" s="33"/>
      <c r="AA30" s="33">
        <v>1493500</v>
      </c>
      <c r="AB30" s="33">
        <v>1300000</v>
      </c>
      <c r="AC30" s="33">
        <v>150000</v>
      </c>
      <c r="AD30" s="66">
        <f>SUM(C30:AC30)</f>
        <v>8409333</v>
      </c>
      <c r="AE30" s="29"/>
      <c r="AF30" s="33"/>
      <c r="AG30" s="33"/>
      <c r="AH30" s="33"/>
      <c r="AI30" s="33"/>
      <c r="AJ30" s="33">
        <v>700</v>
      </c>
      <c r="AK30" s="33"/>
      <c r="AL30" s="33"/>
      <c r="AM30" s="33"/>
      <c r="AN30" s="25"/>
      <c r="AO30" s="53">
        <f t="shared" si="1"/>
        <v>700</v>
      </c>
    </row>
    <row r="31" spans="1:41" ht="33" customHeight="1">
      <c r="A31" s="22"/>
      <c r="B31" s="61" t="s">
        <v>34</v>
      </c>
      <c r="C31" s="25"/>
      <c r="D31" s="25"/>
      <c r="E31" s="33"/>
      <c r="F31" s="33"/>
      <c r="G31" s="33"/>
      <c r="H31" s="25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66">
        <f>SUM(C31:AC31)</f>
        <v>0</v>
      </c>
      <c r="AE31" s="29"/>
      <c r="AF31" s="33"/>
      <c r="AG31" s="33"/>
      <c r="AH31" s="33"/>
      <c r="AI31" s="33"/>
      <c r="AJ31" s="33"/>
      <c r="AK31" s="33">
        <f>41000+3000</f>
        <v>44000</v>
      </c>
      <c r="AL31" s="33"/>
      <c r="AM31" s="33"/>
      <c r="AN31" s="25"/>
      <c r="AO31" s="27">
        <f t="shared" si="1"/>
        <v>44000</v>
      </c>
    </row>
    <row r="32" spans="1:41" ht="28.5" customHeight="1">
      <c r="A32" s="1" t="s">
        <v>24</v>
      </c>
      <c r="B32" s="1" t="s">
        <v>23</v>
      </c>
      <c r="C32" s="30">
        <f t="shared" ref="C32:Y32" si="2">SUM(C16:C31)</f>
        <v>4032500</v>
      </c>
      <c r="D32" s="30">
        <f t="shared" si="2"/>
        <v>60000</v>
      </c>
      <c r="E32" s="30">
        <f t="shared" si="2"/>
        <v>492430</v>
      </c>
      <c r="F32" s="30">
        <f t="shared" si="2"/>
        <v>11200</v>
      </c>
      <c r="G32" s="30">
        <f t="shared" si="2"/>
        <v>3000</v>
      </c>
      <c r="H32" s="30">
        <f t="shared" si="2"/>
        <v>17000</v>
      </c>
      <c r="I32" s="30">
        <f t="shared" si="2"/>
        <v>2000</v>
      </c>
      <c r="J32" s="30">
        <f t="shared" si="2"/>
        <v>11000</v>
      </c>
      <c r="K32" s="30">
        <f t="shared" si="2"/>
        <v>700</v>
      </c>
      <c r="L32" s="30">
        <f t="shared" si="2"/>
        <v>296818</v>
      </c>
      <c r="M32" s="30">
        <f t="shared" si="2"/>
        <v>23300</v>
      </c>
      <c r="N32" s="30">
        <f t="shared" si="2"/>
        <v>9240</v>
      </c>
      <c r="O32" s="30">
        <f t="shared" si="2"/>
        <v>252500</v>
      </c>
      <c r="P32" s="30">
        <f t="shared" si="2"/>
        <v>128335</v>
      </c>
      <c r="Q32" s="30">
        <f t="shared" si="2"/>
        <v>99308</v>
      </c>
      <c r="R32" s="30">
        <f t="shared" si="2"/>
        <v>262735</v>
      </c>
      <c r="S32" s="30">
        <f t="shared" si="2"/>
        <v>24000</v>
      </c>
      <c r="T32" s="30">
        <f t="shared" si="2"/>
        <v>30800</v>
      </c>
      <c r="U32" s="30">
        <f t="shared" si="2"/>
        <v>463595</v>
      </c>
      <c r="V32" s="30">
        <f t="shared" si="2"/>
        <v>4000</v>
      </c>
      <c r="W32" s="30">
        <f t="shared" si="2"/>
        <v>609580</v>
      </c>
      <c r="X32" s="30">
        <f t="shared" si="2"/>
        <v>20000</v>
      </c>
      <c r="Y32" s="30">
        <f t="shared" si="2"/>
        <v>42530</v>
      </c>
      <c r="Z32" s="30">
        <f t="shared" ref="Z32:AE32" si="3">SUM(Z16:Z31)</f>
        <v>31000</v>
      </c>
      <c r="AA32" s="30">
        <f t="shared" si="3"/>
        <v>1493500</v>
      </c>
      <c r="AB32" s="30">
        <f t="shared" si="3"/>
        <v>1300000</v>
      </c>
      <c r="AC32" s="30">
        <f t="shared" si="3"/>
        <v>150000</v>
      </c>
      <c r="AD32" s="31">
        <f t="shared" si="3"/>
        <v>9871071</v>
      </c>
      <c r="AE32" s="30">
        <f t="shared" si="3"/>
        <v>1819700</v>
      </c>
      <c r="AF32" s="30">
        <f t="shared" ref="AF32" si="4">SUM(AF16:AF31)</f>
        <v>718050</v>
      </c>
      <c r="AG32" s="30">
        <f t="shared" ref="AG32:AM32" si="5">SUM(AG16:AG31)</f>
        <v>20000</v>
      </c>
      <c r="AH32" s="30">
        <f>SUM(AH16:AH31)</f>
        <v>300000</v>
      </c>
      <c r="AI32" s="30">
        <f>SUM(AI16:AI31)</f>
        <v>42530</v>
      </c>
      <c r="AJ32" s="30">
        <f t="shared" si="5"/>
        <v>700</v>
      </c>
      <c r="AK32" s="30">
        <f t="shared" si="5"/>
        <v>44000</v>
      </c>
      <c r="AL32" s="30">
        <f t="shared" si="5"/>
        <v>1493500</v>
      </c>
      <c r="AM32" s="30">
        <f t="shared" si="5"/>
        <v>150000</v>
      </c>
      <c r="AN32" s="30">
        <f t="shared" ref="AN32" si="6">SUM(AN16:AN31)</f>
        <v>1300000</v>
      </c>
      <c r="AO32" s="32">
        <f>SUM(AO16:AO31)</f>
        <v>5888480</v>
      </c>
    </row>
    <row r="33" spans="3:41" s="7" customFormat="1" ht="60.75" customHeight="1">
      <c r="E33" s="64"/>
      <c r="F33" s="64"/>
      <c r="G33" s="64"/>
      <c r="I33" s="8"/>
      <c r="J33" s="8"/>
      <c r="K33" s="17"/>
      <c r="L33" s="59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17"/>
      <c r="AE33" s="117"/>
      <c r="AF33" s="117"/>
      <c r="AG33" s="50"/>
      <c r="AH33" s="56"/>
      <c r="AI33" s="70"/>
      <c r="AJ33" s="51"/>
      <c r="AK33" s="17"/>
      <c r="AL33" s="17"/>
      <c r="AM33" s="17"/>
      <c r="AN33" s="17"/>
      <c r="AO33" s="56"/>
    </row>
    <row r="34" spans="3:41" ht="48.75" customHeight="1">
      <c r="D34" s="58"/>
      <c r="E34" s="73" t="s">
        <v>68</v>
      </c>
      <c r="F34" s="73"/>
      <c r="G34" s="73"/>
      <c r="H34" s="73"/>
      <c r="I34" s="73"/>
      <c r="J34" s="73"/>
      <c r="K34" s="73"/>
      <c r="L34" s="73"/>
      <c r="Z34" s="58"/>
      <c r="AA34" s="58"/>
      <c r="AB34" s="58"/>
      <c r="AC34" s="58"/>
      <c r="AD34" s="6"/>
    </row>
    <row r="35" spans="3:41">
      <c r="E35" s="65"/>
      <c r="F35" s="65"/>
      <c r="G35" s="65"/>
    </row>
    <row r="36" spans="3:41">
      <c r="E36" s="65"/>
      <c r="F36" s="65"/>
      <c r="G36" s="65"/>
      <c r="AD36" s="60"/>
      <c r="AE36" s="4"/>
    </row>
    <row r="37" spans="3:41" ht="20.25">
      <c r="C37" s="6" t="s">
        <v>65</v>
      </c>
      <c r="E37" s="65"/>
      <c r="F37" s="65"/>
      <c r="G37" s="65"/>
      <c r="AD37" s="3"/>
      <c r="AE37" s="5"/>
    </row>
    <row r="38" spans="3:41">
      <c r="E38" s="65"/>
      <c r="F38" s="65"/>
      <c r="G38" s="65"/>
      <c r="AD38" s="3"/>
      <c r="AE38" s="5"/>
    </row>
    <row r="39" spans="3:41">
      <c r="E39" s="65"/>
      <c r="F39" s="65"/>
      <c r="G39" s="65"/>
    </row>
    <row r="40" spans="3:41">
      <c r="E40" s="65"/>
      <c r="F40" s="65"/>
      <c r="G40" s="65"/>
    </row>
    <row r="41" spans="3:41">
      <c r="E41" s="65"/>
      <c r="F41" s="65"/>
      <c r="G41" s="65"/>
    </row>
    <row r="42" spans="3:41">
      <c r="E42" s="65"/>
      <c r="F42" s="65"/>
      <c r="G42" s="65"/>
    </row>
    <row r="43" spans="3:41">
      <c r="E43" s="65"/>
      <c r="F43" s="65"/>
      <c r="G43" s="65"/>
    </row>
    <row r="44" spans="3:41">
      <c r="E44" s="65"/>
      <c r="F44" s="65"/>
      <c r="G44" s="65"/>
    </row>
    <row r="45" spans="3:41">
      <c r="E45" s="65"/>
      <c r="F45" s="65"/>
      <c r="G45" s="65"/>
    </row>
    <row r="46" spans="3:41">
      <c r="E46" s="65"/>
      <c r="F46" s="65"/>
      <c r="G46" s="65"/>
    </row>
    <row r="47" spans="3:41">
      <c r="E47" s="65"/>
      <c r="F47" s="65"/>
      <c r="G47" s="65"/>
    </row>
  </sheetData>
  <mergeCells count="66">
    <mergeCell ref="AD33:AF33"/>
    <mergeCell ref="X12:X13"/>
    <mergeCell ref="AC12:AC13"/>
    <mergeCell ref="Z11:AC11"/>
    <mergeCell ref="W12:W13"/>
    <mergeCell ref="AB12:AB13"/>
    <mergeCell ref="Y12:Y13"/>
    <mergeCell ref="AE10:AN10"/>
    <mergeCell ref="AL11:AN11"/>
    <mergeCell ref="AM12:AM13"/>
    <mergeCell ref="AI12:AI13"/>
    <mergeCell ref="D9:L9"/>
    <mergeCell ref="M9:AD9"/>
    <mergeCell ref="K10:Z10"/>
    <mergeCell ref="D11:J11"/>
    <mergeCell ref="K12:K13"/>
    <mergeCell ref="L12:L13"/>
    <mergeCell ref="R12:R13"/>
    <mergeCell ref="S12:S13"/>
    <mergeCell ref="AN12:AN13"/>
    <mergeCell ref="K11:X11"/>
    <mergeCell ref="V12:V13"/>
    <mergeCell ref="AA12:AA13"/>
    <mergeCell ref="AH12:AH13"/>
    <mergeCell ref="N12:N13"/>
    <mergeCell ref="AE11:AK11"/>
    <mergeCell ref="P12:P13"/>
    <mergeCell ref="Q12:Q13"/>
    <mergeCell ref="A9:A14"/>
    <mergeCell ref="C12:C13"/>
    <mergeCell ref="F12:F13"/>
    <mergeCell ref="G12:G13"/>
    <mergeCell ref="E12:E13"/>
    <mergeCell ref="B9:B14"/>
    <mergeCell ref="D10:J10"/>
    <mergeCell ref="I12:I13"/>
    <mergeCell ref="J12:J13"/>
    <mergeCell ref="H12:H13"/>
    <mergeCell ref="T12:T13"/>
    <mergeCell ref="AE1:AO1"/>
    <mergeCell ref="M7:AD7"/>
    <mergeCell ref="AE9:AO9"/>
    <mergeCell ref="AK12:AK13"/>
    <mergeCell ref="AL12:AL13"/>
    <mergeCell ref="O12:O13"/>
    <mergeCell ref="Z12:Z13"/>
    <mergeCell ref="AF12:AF13"/>
    <mergeCell ref="AD10:AD13"/>
    <mergeCell ref="M12:M13"/>
    <mergeCell ref="U12:U13"/>
    <mergeCell ref="AE12:AE13"/>
    <mergeCell ref="AO10:AO13"/>
    <mergeCell ref="AG12:AG13"/>
    <mergeCell ref="AJ12:AJ13"/>
    <mergeCell ref="E34:L34"/>
    <mergeCell ref="I1:J1"/>
    <mergeCell ref="I2:J2"/>
    <mergeCell ref="I3:J3"/>
    <mergeCell ref="E3:F3"/>
    <mergeCell ref="E4:F4"/>
    <mergeCell ref="E1:F1"/>
    <mergeCell ref="E2:F2"/>
    <mergeCell ref="I4:J4"/>
    <mergeCell ref="C6:H6"/>
    <mergeCell ref="D12:D13"/>
    <mergeCell ref="C10:C11"/>
  </mergeCells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2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5 
</oddHeader>
  </headerFooter>
  <colBreaks count="1" manualBreakCount="1">
    <brk id="1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2020-08-31T05:38:44Z</dcterms:modified>
</cp:coreProperties>
</file>