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60" windowWidth="9720" windowHeight="5820"/>
  </bookViews>
  <sheets>
    <sheet name="дод 1" sheetId="8" r:id="rId1"/>
  </sheets>
  <definedNames>
    <definedName name="_xlnm._FilterDatabase" localSheetId="0" hidden="1">'дод 1'!#REF!</definedName>
    <definedName name="_xlnm.Print_Area" localSheetId="0">'дод 1'!$A$1:$G$106</definedName>
  </definedNames>
  <calcPr calcId="114210"/>
  <customWorkbookViews>
    <customWorkbookView name="Неля - Личное представление" guid="{D0C78AA0-63B8-11D8-B5C3-00105CBBC260}" mergeInterval="0" personalView="1" maximized="1" windowWidth="769" windowHeight="412" activeSheetId="1"/>
    <customWorkbookView name="Inna - Личное представление" guid="{ABA31C49-D742-4A04-A835-0B161A495F95}" mergeInterval="0" personalView="1" maximized="1" windowWidth="1020" windowHeight="632" activeSheetId="1"/>
    <customWorkbookView name="* - Личное представление" guid="{102C1900-76A0-11D8-9E44-008048195EDA}" mergeInterval="0" personalView="1" maximized="1" windowWidth="771" windowHeight="438" activeSheetId="2"/>
    <customWorkbookView name="B8 - Личное представление" guid="{F6038800-71DC-11D8-9BA5-000001010855}" mergeInterval="0" personalView="1" maximized="1" windowWidth="796" windowHeight="440" activeSheetId="2"/>
    <customWorkbookView name="Lyuda - Личное представление" guid="{39EC72A3-98AF-4F89-90F4-40A971CED824}" mergeInterval="0" personalView="1" maximized="1" windowWidth="796" windowHeight="464" activeSheetId="1"/>
  </customWorkbookViews>
  <fileRecoveryPr autoRecover="0"/>
</workbook>
</file>

<file path=xl/calcChain.xml><?xml version="1.0" encoding="utf-8"?>
<calcChain xmlns="http://schemas.openxmlformats.org/spreadsheetml/2006/main">
  <c r="G28" i="8"/>
  <c r="F28"/>
  <c r="D27"/>
  <c r="E27"/>
  <c r="F27"/>
  <c r="C27"/>
  <c r="E94"/>
  <c r="D94"/>
  <c r="C94"/>
  <c r="E86"/>
  <c r="D86"/>
  <c r="C86"/>
  <c r="E79"/>
  <c r="D79"/>
  <c r="C79"/>
  <c r="E89"/>
  <c r="G89"/>
  <c r="D89"/>
  <c r="C89"/>
  <c r="G88"/>
  <c r="G87"/>
  <c r="G96"/>
  <c r="E67"/>
  <c r="D67"/>
  <c r="C67"/>
  <c r="G68"/>
  <c r="G67"/>
  <c r="F68"/>
  <c r="F67"/>
  <c r="C51"/>
  <c r="E51"/>
  <c r="D51"/>
  <c r="G66"/>
  <c r="G65"/>
  <c r="G75"/>
  <c r="G76"/>
  <c r="G74"/>
  <c r="G56"/>
  <c r="G57"/>
  <c r="G58"/>
  <c r="G59"/>
  <c r="G53"/>
  <c r="G54"/>
  <c r="G55"/>
  <c r="G52"/>
  <c r="F52"/>
  <c r="E40"/>
  <c r="D40"/>
  <c r="F41"/>
  <c r="G41"/>
  <c r="D82"/>
  <c r="D64"/>
  <c r="D60"/>
  <c r="G97"/>
  <c r="G95"/>
  <c r="G85"/>
  <c r="G81"/>
  <c r="G90"/>
  <c r="G80"/>
  <c r="G72"/>
  <c r="G44"/>
  <c r="G45"/>
  <c r="G46"/>
  <c r="G47"/>
  <c r="G48"/>
  <c r="G49"/>
  <c r="G50"/>
  <c r="G43"/>
  <c r="F95"/>
  <c r="F85"/>
  <c r="F81"/>
  <c r="F80"/>
  <c r="D98"/>
  <c r="C73"/>
  <c r="D73"/>
  <c r="E73"/>
  <c r="F75"/>
  <c r="F76"/>
  <c r="F74"/>
  <c r="F72"/>
  <c r="F66"/>
  <c r="F65"/>
  <c r="C69"/>
  <c r="D69"/>
  <c r="E69"/>
  <c r="F62"/>
  <c r="F63"/>
  <c r="F61"/>
  <c r="E64"/>
  <c r="C64"/>
  <c r="F54"/>
  <c r="F55"/>
  <c r="F56"/>
  <c r="F57"/>
  <c r="F58"/>
  <c r="F59"/>
  <c r="F53"/>
  <c r="F44"/>
  <c r="F45"/>
  <c r="F46"/>
  <c r="F47"/>
  <c r="F48"/>
  <c r="F49"/>
  <c r="F50"/>
  <c r="F43"/>
  <c r="D42"/>
  <c r="D36"/>
  <c r="F34"/>
  <c r="F35"/>
  <c r="F33"/>
  <c r="G34"/>
  <c r="G35"/>
  <c r="G33"/>
  <c r="G29"/>
  <c r="G26"/>
  <c r="G24"/>
  <c r="G23"/>
  <c r="G21"/>
  <c r="G12"/>
  <c r="G13"/>
  <c r="G14"/>
  <c r="G15"/>
  <c r="G16"/>
  <c r="G17"/>
  <c r="G18"/>
  <c r="G11"/>
  <c r="F29"/>
  <c r="F26"/>
  <c r="F25"/>
  <c r="D19"/>
  <c r="D22"/>
  <c r="D25"/>
  <c r="F23"/>
  <c r="F24"/>
  <c r="F21"/>
  <c r="F18"/>
  <c r="F13"/>
  <c r="F14"/>
  <c r="F16"/>
  <c r="F17"/>
  <c r="F11"/>
  <c r="E25"/>
  <c r="C25"/>
  <c r="F92"/>
  <c r="F83"/>
  <c r="F84"/>
  <c r="F70"/>
  <c r="F71"/>
  <c r="G91"/>
  <c r="G93"/>
  <c r="G83"/>
  <c r="G84"/>
  <c r="G70"/>
  <c r="G71"/>
  <c r="G61"/>
  <c r="G62"/>
  <c r="G63"/>
  <c r="G32"/>
  <c r="F32"/>
  <c r="C22"/>
  <c r="E22"/>
  <c r="E42"/>
  <c r="E82"/>
  <c r="C82"/>
  <c r="C42"/>
  <c r="C19"/>
  <c r="E19"/>
  <c r="C36"/>
  <c r="E36"/>
  <c r="C40"/>
  <c r="C60"/>
  <c r="E60"/>
  <c r="C92"/>
  <c r="E92"/>
  <c r="C98"/>
  <c r="D77"/>
  <c r="D99"/>
  <c r="E98"/>
  <c r="E77"/>
  <c r="F60"/>
  <c r="C77"/>
  <c r="G94"/>
  <c r="F40"/>
  <c r="G51"/>
  <c r="G69"/>
  <c r="G36"/>
  <c r="G19"/>
  <c r="F82"/>
  <c r="F73"/>
  <c r="F64"/>
  <c r="F79"/>
  <c r="G25"/>
  <c r="G73"/>
  <c r="F51"/>
  <c r="G22"/>
  <c r="G79"/>
  <c r="G82"/>
  <c r="G86"/>
  <c r="G60"/>
  <c r="F42"/>
  <c r="G42"/>
  <c r="G40"/>
  <c r="E20"/>
  <c r="D20"/>
  <c r="D30"/>
  <c r="D37"/>
  <c r="F94"/>
  <c r="F22"/>
  <c r="G27"/>
  <c r="F36"/>
  <c r="F69"/>
  <c r="F19"/>
  <c r="F93"/>
  <c r="G92"/>
  <c r="G64"/>
  <c r="F91"/>
  <c r="C20"/>
  <c r="C30"/>
  <c r="G20"/>
  <c r="F98"/>
  <c r="G98"/>
  <c r="F77"/>
  <c r="G77"/>
  <c r="E30"/>
  <c r="E37"/>
  <c r="G37"/>
  <c r="F20"/>
  <c r="G30"/>
  <c r="C99"/>
  <c r="E99"/>
  <c r="F99"/>
  <c r="C37"/>
  <c r="F37"/>
  <c r="G99"/>
  <c r="F30"/>
</calcChain>
</file>

<file path=xl/comments1.xml><?xml version="1.0" encoding="utf-8"?>
<comments xmlns="http://schemas.openxmlformats.org/spreadsheetml/2006/main">
  <authors>
    <author>Наташа</author>
  </authors>
  <commentLis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<sst xmlns="http://schemas.openxmlformats.org/spreadsheetml/2006/main" count="150" uniqueCount="136">
  <si>
    <t>Спеціальний фонд</t>
  </si>
  <si>
    <t>Код бюджетної класифікації</t>
  </si>
  <si>
    <t xml:space="preserve">Офіційні трансферти </t>
  </si>
  <si>
    <t>Надходження коштів від відшкодування втрат сільськогогосподарського виробництва</t>
  </si>
  <si>
    <t>ВИДАТКОВА ЧАСТИНА</t>
  </si>
  <si>
    <t xml:space="preserve"> Державне управління</t>
  </si>
  <si>
    <t>Освіта</t>
  </si>
  <si>
    <t>Групи централізованого господарського обслуговування</t>
  </si>
  <si>
    <t>Інші освітні програми</t>
  </si>
  <si>
    <t>070809</t>
  </si>
  <si>
    <t>Здійснення виплат, визначених законом України "про реструктуризацію заборгованості з виплат, передбачених ст.57 ЗУ "Про освіту "</t>
  </si>
  <si>
    <t>080000</t>
  </si>
  <si>
    <t xml:space="preserve"> Охорона здоров"я</t>
  </si>
  <si>
    <t>81005</t>
  </si>
  <si>
    <t xml:space="preserve"> Соціальний захист та соціальне забезпечення, в тому числі:</t>
  </si>
  <si>
    <t>090200</t>
  </si>
  <si>
    <t xml:space="preserve">Пільги ветеранам війни і праці </t>
  </si>
  <si>
    <t xml:space="preserve"> Культура і мистецтво</t>
  </si>
  <si>
    <t xml:space="preserve"> Фізична культура і спорт</t>
  </si>
  <si>
    <t>210105</t>
  </si>
  <si>
    <t>230000</t>
  </si>
  <si>
    <t>Обслуговування боргу</t>
  </si>
  <si>
    <t>230100</t>
  </si>
  <si>
    <t>Обслуговування внутрішнього боргу</t>
  </si>
  <si>
    <t xml:space="preserve"> Видатки, не віднесені до основних груп</t>
  </si>
  <si>
    <t>Резервний фонд</t>
  </si>
  <si>
    <t>Соціальний захист та соціальне забезпечення</t>
  </si>
  <si>
    <t>Культура і мистецтво</t>
  </si>
  <si>
    <t>Власні надходження бюджетних установ</t>
  </si>
  <si>
    <t>Найменування</t>
  </si>
  <si>
    <t>Видатки на запобігання та ліквідацію надзвичайних ситуацій та наслідків стихійного лиха</t>
  </si>
  <si>
    <t>Інші надходження</t>
  </si>
  <si>
    <t>Проведення невідкладних відновлюваних робіт, будів</t>
  </si>
  <si>
    <t>Загальний фонд</t>
  </si>
  <si>
    <t>900203</t>
  </si>
  <si>
    <t>Додаток 1</t>
  </si>
  <si>
    <t>Податок та збір на доходи фізичних осіб</t>
  </si>
  <si>
    <t>Освітня субвенція з державного бюджета місцевим бюджетам</t>
  </si>
  <si>
    <t>грн.</t>
  </si>
  <si>
    <t>Плата за надання адміністративних послуг</t>
  </si>
  <si>
    <t>0100</t>
  </si>
  <si>
    <t>1000</t>
  </si>
  <si>
    <t>1020</t>
  </si>
  <si>
    <t>Надання позашкільної освіти позашкільними закладами освіти, заходи із позашкільної роботи з дітьми</t>
  </si>
  <si>
    <t>1090</t>
  </si>
  <si>
    <t>3000</t>
  </si>
  <si>
    <t>3104</t>
  </si>
  <si>
    <t>4000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</si>
  <si>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</si>
  <si>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</si>
  <si>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</si>
  <si>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4060</t>
  </si>
  <si>
    <t>5000</t>
  </si>
  <si>
    <t>5011</t>
  </si>
  <si>
    <t>8000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</si>
  <si>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</si>
  <si>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</si>
  <si>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Методичне забезпечення діяльності навчальних закладів</t>
  </si>
  <si>
    <t>1150</t>
  </si>
  <si>
    <t>Забезпечення діяльності інших закладів у сфері освіти</t>
  </si>
  <si>
    <t>Надання пільг окремим категоріям громадян з оплати послуг зв`язку</t>
  </si>
  <si>
    <t>3032</t>
  </si>
  <si>
    <t>3033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</si>
  <si>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</si>
  <si>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 для сім`ї, дітей та молоді</t>
  </si>
  <si>
    <t>3121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</si>
  <si>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</si>
  <si>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</si>
  <si>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Інші заходи у сфері соціального захисту і соціального забезпечення</t>
  </si>
  <si>
    <t>3240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</si>
  <si>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</si>
  <si>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</si>
  <si>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</si>
  <si>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</si>
  <si>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4081</t>
  </si>
  <si>
    <t>5012</t>
  </si>
  <si>
    <t>Проведення навчально-тренувальних зборів і змагань з неолімпійських видів спорту</t>
  </si>
  <si>
    <t>Інша діяльність</t>
  </si>
  <si>
    <t>8700</t>
  </si>
  <si>
    <t>Міжбюджетні трансферти</t>
  </si>
  <si>
    <t>9000</t>
  </si>
  <si>
    <t>Інші субвенції з місцевого бюджету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</si>
  <si>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</si>
  <si>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</si>
  <si>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</si>
  <si>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9720</t>
  </si>
  <si>
    <t xml:space="preserve">Субвенція з місцевого бюджету на виконання  інвестиційних проектів 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</si>
  <si>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</si>
  <si>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</si>
  <si>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Надходження від орендної плати за користування цілісним майновим комплексом та іншим державним майном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</si>
  <si>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</si>
  <si>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</si>
  <si>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</si>
  <si>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Субвенції  з державного бюджету місцевим бюджетам</t>
  </si>
  <si>
    <t>РАЗОМ ДОХОДІВ загального фонду без урахування трансфертів</t>
  </si>
  <si>
    <t>1161</t>
  </si>
  <si>
    <t>1162</t>
  </si>
  <si>
    <t xml:space="preserve">Інші програмита заходи у сфері освіти </t>
  </si>
  <si>
    <t>Проведення навчально-тренувальних зборів і змагань з олімпійських видів спорту</t>
  </si>
  <si>
    <t xml:space="preserve">Затверджено місцевою радою на рік  з урахування змін 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</si>
  <si>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</si>
  <si>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</si>
  <si>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</si>
  <si>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Адміністративні штрафи та інші санкції </t>
  </si>
  <si>
    <t>Базова дотація</t>
  </si>
  <si>
    <t>Медична субвенція з державного бюджета місцевим бюджетам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</si>
  <si>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Загальний фонд </t>
    </r>
  </si>
  <si>
    <t>УСЬОГО ДОХОДІВ  спеціального фонду</t>
  </si>
  <si>
    <t>УСЬОГО  ДОХОДІВ</t>
  </si>
  <si>
    <t>УСЬОГО ДОХОДІВ загального фонду</t>
  </si>
  <si>
    <t>УСЬОГО  ВИДАТКІВ</t>
  </si>
  <si>
    <t>УСЬОГО ВИДАТКІВ  спеціального фонду</t>
  </si>
  <si>
    <t>УСЬОГО ВИДАТКІВ  загального фонду</t>
  </si>
  <si>
    <t>Світлана Кукло 22315</t>
  </si>
  <si>
    <t>ДОХІДНА  ЧАСТИНА</t>
  </si>
  <si>
    <t>3031</t>
  </si>
  <si>
    <t>Надання інших  пільг окремим категоріям громадянвіджповідно до законодавства</t>
  </si>
  <si>
    <t>Надання загальної середньої освіти  закладами загальної середньої освіти ( у тому числі з дошкільними підрозділами (відділеннями, групами))</t>
  </si>
  <si>
    <t>Будівництво освітніх установ та закладів</t>
  </si>
  <si>
    <t>9540</t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</si>
  <si>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</si>
  <si>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державного бюджету</t>
  </si>
  <si>
    <t>План асигнувань на     І півріччя 2020 року з урахуванням змін</t>
  </si>
  <si>
    <t>Виконано за       І півріччя                  2020 року</t>
  </si>
  <si>
    <t>Виконання до затвердженого  з урахуванням   змін  на                          І півріччя              2020 року (%)</t>
  </si>
  <si>
    <t>Відхилення до затвердженого плану з урахуванням змін  на                            І півріччя   2020 року                   (+/- )</t>
  </si>
  <si>
    <t>Звіт про виконання районного бюджету Ізюмського району за  І півріччя 2020 року</t>
  </si>
  <si>
    <t>Реалізація інших заходів щодо соціально-економічного розвитку територій</t>
  </si>
  <si>
    <t xml:space="preserve">Економічна діяльність </t>
  </si>
  <si>
    <t xml:space="preserve">Інші субвенції з місцевого бюджету 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</si>
  <si>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</si>
  <si>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до рішення LVII сесії </t>
  </si>
  <si>
    <t xml:space="preserve">районної ради VII скликання </t>
  </si>
  <si>
    <t>від 28.07.2020р. №821-VII</t>
  </si>
  <si>
    <t xml:space="preserve">Заступник голови районної ради </t>
  </si>
  <si>
    <t>Вячеслав СЕРДЮК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</si>
</sst>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23">
    <font>
      <sz val="12"/>
      <name val="Arial Cyr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</cellStyleXfs>
  <cellXfs count="13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1" fillId="0" borderId="0" xfId="0" applyFont="1"/>
    <xf numFmtId="0" fontId="3" fillId="2" borderId="0" xfId="0" applyFont="1" applyFill="1"/>
    <xf numFmtId="0" fontId="3" fillId="3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>
      <alignment horizontal="right"/>
    </xf>
    <xf numFmtId="0" fontId="3" fillId="4" borderId="0" xfId="0" applyFont="1" applyFill="1"/>
    <xf numFmtId="164" fontId="4" fillId="0" borderId="2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0" borderId="3" xfId="0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/>
      <protection locked="0"/>
    </xf>
    <xf numFmtId="1" fontId="9" fillId="2" borderId="5" xfId="0" applyNumberFormat="1" applyFont="1" applyFill="1" applyBorder="1" applyAlignment="1" applyProtection="1">
      <alignment horizontal="center" vertical="center"/>
      <protection locked="0"/>
    </xf>
    <xf numFmtId="1" fontId="9" fillId="2" borderId="5" xfId="3" applyNumberFormat="1" applyFont="1" applyFill="1" applyBorder="1" applyAlignment="1" applyProtection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1" fontId="9" fillId="2" borderId="5" xfId="2" applyNumberFormat="1" applyFon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3" fontId="4" fillId="2" borderId="5" xfId="2" applyNumberFormat="1" applyFont="1" applyFill="1" applyBorder="1" applyAlignment="1" applyProtection="1">
      <alignment horizontal="center" vertical="center"/>
      <protection locked="0"/>
    </xf>
    <xf numFmtId="49" fontId="9" fillId="2" borderId="4" xfId="2" applyNumberFormat="1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horizontal="center" vertical="center" wrapText="1"/>
      <protection locked="0"/>
    </xf>
    <xf numFmtId="3" fontId="9" fillId="2" borderId="5" xfId="2" applyNumberFormat="1" applyFont="1" applyFill="1" applyBorder="1" applyAlignment="1" applyProtection="1">
      <alignment horizontal="center" vertical="center" wrapText="1"/>
      <protection locked="0"/>
    </xf>
    <xf numFmtId="3" fontId="9" fillId="2" borderId="5" xfId="2" applyNumberFormat="1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49" fontId="9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49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1" fontId="4" fillId="0" borderId="5" xfId="3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0" fontId="20" fillId="0" borderId="4" xfId="0" quotePrefix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 applyProtection="1">
      <alignment horizontal="center" vertical="center"/>
      <protection locked="0"/>
    </xf>
    <xf numFmtId="1" fontId="9" fillId="0" borderId="5" xfId="3" applyNumberFormat="1" applyFont="1" applyFill="1" applyBorder="1" applyAlignment="1" applyProtection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0" fontId="15" fillId="0" borderId="5" xfId="2" applyFont="1" applyFill="1" applyBorder="1" applyAlignment="1" applyProtection="1">
      <alignment horizontal="left" vertical="center" wrapText="1"/>
      <protection locked="0"/>
    </xf>
    <xf numFmtId="3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2" applyNumberFormat="1" applyFont="1" applyFill="1" applyBorder="1" applyAlignment="1" applyProtection="1">
      <alignment horizontal="center" vertical="center"/>
      <protection locked="0"/>
    </xf>
    <xf numFmtId="0" fontId="15" fillId="0" borderId="5" xfId="2" applyFont="1" applyFill="1" applyBorder="1" applyAlignment="1" applyProtection="1">
      <alignment horizontal="center" vertical="center" wrapText="1"/>
      <protection locked="0"/>
    </xf>
    <xf numFmtId="3" fontId="9" fillId="0" borderId="5" xfId="2" applyNumberFormat="1" applyFont="1" applyFill="1" applyBorder="1" applyAlignment="1" applyProtection="1">
      <alignment horizontal="center" vertical="center"/>
    </xf>
    <xf numFmtId="49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65" fontId="0" fillId="0" borderId="5" xfId="0" applyNumberForma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 applyProtection="1">
      <alignment horizontal="center" vertical="center" wrapText="1"/>
      <protection locked="0"/>
    </xf>
    <xf numFmtId="0" fontId="3" fillId="0" borderId="4" xfId="0" quotePrefix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left" vertical="center" wrapText="1"/>
    </xf>
    <xf numFmtId="3" fontId="9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2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left" vertical="center" wrapText="1"/>
      <protection locked="0"/>
    </xf>
    <xf numFmtId="3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8" xfId="3" applyNumberFormat="1" applyFont="1" applyFill="1" applyBorder="1" applyAlignment="1" applyProtection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9" fillId="0" borderId="4" xfId="2" applyFont="1" applyFill="1" applyBorder="1" applyAlignment="1" applyProtection="1">
      <alignment horizontal="center" vertical="center"/>
      <protection locked="0"/>
    </xf>
    <xf numFmtId="0" fontId="3" fillId="0" borderId="5" xfId="2" applyFont="1" applyFill="1" applyBorder="1" applyAlignment="1" applyProtection="1">
      <alignment horizontal="left" vertical="center" wrapText="1"/>
      <protection locked="0"/>
    </xf>
    <xf numFmtId="1" fontId="9" fillId="0" borderId="5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>
      <alignment horizontal="left" vertical="center" wrapText="1"/>
    </xf>
    <xf numFmtId="1" fontId="10" fillId="0" borderId="5" xfId="2" applyNumberFormat="1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left" vertical="center" wrapText="1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left" wrapText="1"/>
    </xf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1" fontId="9" fillId="0" borderId="5" xfId="2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wrapText="1"/>
    </xf>
    <xf numFmtId="1" fontId="10" fillId="0" borderId="5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3" fontId="4" fillId="0" borderId="5" xfId="2" applyNumberFormat="1" applyFont="1" applyFill="1" applyBorder="1" applyAlignment="1" applyProtection="1">
      <alignment horizontal="center" vertical="center"/>
      <protection locked="0"/>
    </xf>
    <xf numFmtId="3" fontId="4" fillId="0" borderId="5" xfId="2" applyNumberFormat="1" applyFont="1" applyFill="1" applyBorder="1" applyAlignment="1" applyProtection="1">
      <alignment horizontal="center" vertical="center"/>
    </xf>
    <xf numFmtId="49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2" applyFont="1" applyFill="1" applyBorder="1" applyAlignment="1" applyProtection="1">
      <alignment horizontal="center" vertical="center" wrapText="1"/>
      <protection locked="0"/>
    </xf>
    <xf numFmtId="0" fontId="11" fillId="0" borderId="4" xfId="0" quotePrefix="1" applyFont="1" applyFill="1" applyBorder="1" applyAlignment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3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Fill="1" applyBorder="1" applyAlignment="1" applyProtection="1">
      <alignment horizontal="center" vertical="center" wrapText="1"/>
      <protection locked="0"/>
    </xf>
    <xf numFmtId="3" fontId="1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3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</xf>
    <xf numFmtId="3" fontId="4" fillId="0" borderId="12" xfId="2" applyNumberFormat="1" applyFont="1" applyFill="1" applyBorder="1" applyAlignment="1" applyProtection="1">
      <alignment horizontal="center" vertical="center"/>
    </xf>
    <xf numFmtId="1" fontId="4" fillId="0" borderId="11" xfId="3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0" fontId="21" fillId="0" borderId="5" xfId="0" applyFont="1" applyFill="1" applyBorder="1" applyAlignment="1">
      <alignment horizontal="center" vertical="center" wrapText="1"/>
    </xf>
    <xf numFmtId="0" fontId="13" fillId="0" borderId="5" xfId="2" applyFont="1" applyFill="1" applyBorder="1" applyAlignment="1" applyProtection="1">
      <alignment horizontal="center" vertical="center" wrapText="1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0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ZV1PIV98" xfId="2"/>
    <cellStyle name="Процентный" xfId="3" builtinId="5"/>
    <cellStyle name="Стиль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08"/>
  <sheetViews>
    <sheetView tabSelected="1" view="pageBreakPreview" topLeftCell="A94" zoomScale="90" zoomScaleNormal="63" zoomScaleSheetLayoutView="90" zoomScalePageLayoutView="75" workbookViewId="0">
      <selection activeCell="F101" sqref="F101"/>
    </sheetView>
  </sheetViews>
  <sheetFormatPr defaultRowHeight="15.75"/>
  <cols>
    <col min="1" max="1" width="14.21875" style="1" customWidth="1"/>
    <col min="2" max="2" width="41.21875" style="1" customWidth="1"/>
    <col min="3" max="3" width="16.77734375" style="2" customWidth="1"/>
    <col min="4" max="4" width="15.88671875" style="2" customWidth="1"/>
    <col min="5" max="5" width="14.33203125" style="2" customWidth="1"/>
    <col min="6" max="6" width="17" style="2" customWidth="1"/>
    <col min="7" max="7" width="15.109375" style="2" customWidth="1"/>
    <col min="8" max="16384" width="8.88671875" style="1"/>
  </cols>
  <sheetData>
    <row r="1" spans="1:7">
      <c r="F1" s="11" t="s">
        <v>35</v>
      </c>
    </row>
    <row r="2" spans="1:7">
      <c r="F2" s="12" t="s">
        <v>131</v>
      </c>
    </row>
    <row r="3" spans="1:7">
      <c r="F3" s="12" t="s">
        <v>132</v>
      </c>
    </row>
    <row r="4" spans="1:7">
      <c r="A4" s="6"/>
      <c r="B4" s="6"/>
      <c r="C4" s="5"/>
      <c r="D4" s="5"/>
      <c r="E4" s="5"/>
      <c r="F4" s="127" t="s">
        <v>133</v>
      </c>
      <c r="G4" s="127"/>
    </row>
    <row r="5" spans="1:7" ht="41.25" customHeight="1">
      <c r="A5" s="131" t="s">
        <v>126</v>
      </c>
      <c r="B5" s="131"/>
      <c r="C5" s="131"/>
      <c r="D5" s="131"/>
      <c r="E5" s="131"/>
      <c r="F5" s="131"/>
      <c r="G5" s="131"/>
    </row>
    <row r="6" spans="1:7" ht="12" customHeight="1">
      <c r="A6" s="132"/>
      <c r="B6" s="132"/>
      <c r="C6" s="132"/>
      <c r="D6" s="132"/>
      <c r="E6" s="132"/>
      <c r="F6" s="132"/>
      <c r="G6" s="132"/>
    </row>
    <row r="7" spans="1:7" ht="16.5" customHeight="1" thickBot="1">
      <c r="A7" s="3"/>
      <c r="B7" s="3"/>
      <c r="C7" s="4"/>
      <c r="D7" s="4"/>
      <c r="E7" s="4"/>
      <c r="G7" s="16" t="s">
        <v>38</v>
      </c>
    </row>
    <row r="8" spans="1:7" ht="163.5" customHeight="1" thickBot="1">
      <c r="A8" s="13" t="s">
        <v>1</v>
      </c>
      <c r="B8" s="14" t="s">
        <v>29</v>
      </c>
      <c r="C8" s="15" t="s">
        <v>99</v>
      </c>
      <c r="D8" s="15" t="s">
        <v>122</v>
      </c>
      <c r="E8" s="18" t="s">
        <v>123</v>
      </c>
      <c r="F8" s="15" t="s">
        <v>124</v>
      </c>
      <c r="G8" s="19" t="s">
        <v>125</v>
      </c>
    </row>
    <row r="9" spans="1:7" ht="18.75">
      <c r="A9" s="128" t="s">
        <v>114</v>
      </c>
      <c r="B9" s="129"/>
      <c r="C9" s="129"/>
      <c r="D9" s="129"/>
      <c r="E9" s="129"/>
      <c r="F9" s="129"/>
      <c r="G9" s="130"/>
    </row>
    <row r="10" spans="1:7" ht="21.75" customHeight="1">
      <c r="A10" s="133" t="s">
        <v>33</v>
      </c>
      <c r="B10" s="134"/>
      <c r="C10" s="134"/>
      <c r="D10" s="134"/>
      <c r="E10" s="134"/>
      <c r="F10" s="134"/>
      <c r="G10" s="135"/>
    </row>
    <row r="11" spans="1:7" ht="45" customHeight="1">
      <c r="A11" s="71">
        <v>11010000</v>
      </c>
      <c r="B11" s="72" t="s">
        <v>36</v>
      </c>
      <c r="C11" s="73">
        <v>25124700</v>
      </c>
      <c r="D11" s="73">
        <v>9720500</v>
      </c>
      <c r="E11" s="74">
        <v>9624009</v>
      </c>
      <c r="F11" s="43">
        <f>E11/D11*100</f>
        <v>99.007345301167632</v>
      </c>
      <c r="G11" s="44">
        <f>E11-D11</f>
        <v>-96491</v>
      </c>
    </row>
    <row r="12" spans="1:7" ht="64.5" customHeight="1">
      <c r="A12" s="71">
        <v>13010100</v>
      </c>
      <c r="B12" s="72" t="s">
        <v>102</v>
      </c>
      <c r="C12" s="73"/>
      <c r="D12" s="73"/>
      <c r="E12" s="74">
        <v>3105</v>
      </c>
      <c r="F12" s="43"/>
      <c r="G12" s="44">
        <f t="shared" ref="G12:G30" si="0">E12-D12</f>
        <v>3105</v>
      </c>
    </row>
    <row r="13" spans="1:7" ht="45" customHeight="1">
      <c r="A13" s="71">
        <v>13030800</v>
      </c>
      <c r="B13" s="72" t="s">
        <v>87</v>
      </c>
      <c r="C13" s="73">
        <v>900000</v>
      </c>
      <c r="D13" s="73">
        <v>450000</v>
      </c>
      <c r="E13" s="74">
        <v>369824</v>
      </c>
      <c r="F13" s="43">
        <f t="shared" ref="F13:F30" si="1">E13/D13*100</f>
        <v>82.183111111111103</v>
      </c>
      <c r="G13" s="44">
        <f t="shared" si="0"/>
        <v>-80176</v>
      </c>
    </row>
    <row r="14" spans="1:7" ht="45" customHeight="1">
      <c r="A14" s="71">
        <v>13030900</v>
      </c>
      <c r="B14" s="72" t="s">
        <v>88</v>
      </c>
      <c r="C14" s="73">
        <v>60000</v>
      </c>
      <c r="D14" s="73">
        <v>30000</v>
      </c>
      <c r="E14" s="74">
        <v>99820</v>
      </c>
      <c r="F14" s="43">
        <f t="shared" si="1"/>
        <v>332.73333333333335</v>
      </c>
      <c r="G14" s="44">
        <f t="shared" si="0"/>
        <v>69820</v>
      </c>
    </row>
    <row r="15" spans="1:7" ht="45" customHeight="1">
      <c r="A15" s="71">
        <v>21081100</v>
      </c>
      <c r="B15" s="72" t="s">
        <v>103</v>
      </c>
      <c r="C15" s="73"/>
      <c r="D15" s="73"/>
      <c r="E15" s="74">
        <v>1955</v>
      </c>
      <c r="F15" s="43"/>
      <c r="G15" s="44">
        <f t="shared" si="0"/>
        <v>1955</v>
      </c>
    </row>
    <row r="16" spans="1:7" ht="41.25" customHeight="1">
      <c r="A16" s="71">
        <v>22010000</v>
      </c>
      <c r="B16" s="72" t="s">
        <v>39</v>
      </c>
      <c r="C16" s="73">
        <v>200000</v>
      </c>
      <c r="D16" s="73">
        <v>71700</v>
      </c>
      <c r="E16" s="74">
        <v>15140</v>
      </c>
      <c r="F16" s="43">
        <f t="shared" si="1"/>
        <v>21.115760111576012</v>
      </c>
      <c r="G16" s="44">
        <f t="shared" si="0"/>
        <v>-56560</v>
      </c>
    </row>
    <row r="17" spans="1:7" ht="48.75" customHeight="1">
      <c r="A17" s="71">
        <v>22080000</v>
      </c>
      <c r="B17" s="72" t="s">
        <v>89</v>
      </c>
      <c r="C17" s="73">
        <v>80000</v>
      </c>
      <c r="D17" s="73">
        <v>39800</v>
      </c>
      <c r="E17" s="74">
        <v>64071</v>
      </c>
      <c r="F17" s="43">
        <f t="shared" si="1"/>
        <v>160.9824120603015</v>
      </c>
      <c r="G17" s="44">
        <f t="shared" si="0"/>
        <v>24271</v>
      </c>
    </row>
    <row r="18" spans="1:7" ht="27" customHeight="1">
      <c r="A18" s="71">
        <v>24060300</v>
      </c>
      <c r="B18" s="72" t="s">
        <v>31</v>
      </c>
      <c r="C18" s="73">
        <v>2000</v>
      </c>
      <c r="D18" s="73">
        <v>800</v>
      </c>
      <c r="E18" s="74">
        <v>830</v>
      </c>
      <c r="F18" s="43">
        <f t="shared" si="1"/>
        <v>103.75000000000001</v>
      </c>
      <c r="G18" s="44">
        <f t="shared" si="0"/>
        <v>30</v>
      </c>
    </row>
    <row r="19" spans="1:7" s="7" customFormat="1" ht="46.5" customHeight="1">
      <c r="A19" s="75"/>
      <c r="B19" s="76" t="s">
        <v>94</v>
      </c>
      <c r="C19" s="77">
        <f>SUM(C11:C18)</f>
        <v>26366700</v>
      </c>
      <c r="D19" s="77">
        <f>SUM(D11:D18)</f>
        <v>10312800</v>
      </c>
      <c r="E19" s="77">
        <f>SUM(E11:E18)</f>
        <v>10178754</v>
      </c>
      <c r="F19" s="43">
        <f t="shared" si="1"/>
        <v>98.700197812427277</v>
      </c>
      <c r="G19" s="38">
        <f t="shared" si="0"/>
        <v>-134046</v>
      </c>
    </row>
    <row r="20" spans="1:7" s="6" customFormat="1" ht="18.75">
      <c r="A20" s="75">
        <v>40000000</v>
      </c>
      <c r="B20" s="78" t="s">
        <v>2</v>
      </c>
      <c r="C20" s="79">
        <f>C21+C22+C25+C27</f>
        <v>35729447</v>
      </c>
      <c r="D20" s="79">
        <f>D21+D22+D25+D27</f>
        <v>21558090</v>
      </c>
      <c r="E20" s="79">
        <f>E21+E22+E25+E27</f>
        <v>21174515</v>
      </c>
      <c r="F20" s="43">
        <f t="shared" si="1"/>
        <v>98.220737551425003</v>
      </c>
      <c r="G20" s="38">
        <f t="shared" si="0"/>
        <v>-383575</v>
      </c>
    </row>
    <row r="21" spans="1:7" s="6" customFormat="1" ht="18.75">
      <c r="A21" s="71">
        <v>41020100</v>
      </c>
      <c r="B21" s="72" t="s">
        <v>104</v>
      </c>
      <c r="C21" s="80">
        <v>1396200</v>
      </c>
      <c r="D21" s="80">
        <v>698400</v>
      </c>
      <c r="E21" s="80">
        <v>698400</v>
      </c>
      <c r="F21" s="43">
        <f t="shared" si="1"/>
        <v>100</v>
      </c>
      <c r="G21" s="38">
        <f t="shared" si="0"/>
        <v>0</v>
      </c>
    </row>
    <row r="22" spans="1:7" s="6" customFormat="1" ht="31.5">
      <c r="A22" s="75">
        <v>41030000</v>
      </c>
      <c r="B22" s="78" t="s">
        <v>93</v>
      </c>
      <c r="C22" s="79">
        <f>SUM(C23:C24)</f>
        <v>28143100</v>
      </c>
      <c r="D22" s="79">
        <f>SUM(D23:D24)</f>
        <v>17505400</v>
      </c>
      <c r="E22" s="79">
        <f>SUM(E23:E24)</f>
        <v>17505400</v>
      </c>
      <c r="F22" s="43">
        <f t="shared" si="1"/>
        <v>100</v>
      </c>
      <c r="G22" s="38">
        <f t="shared" si="0"/>
        <v>0</v>
      </c>
    </row>
    <row r="23" spans="1:7" s="6" customFormat="1" ht="31.5">
      <c r="A23" s="71">
        <v>41033900</v>
      </c>
      <c r="B23" s="59" t="s">
        <v>37</v>
      </c>
      <c r="C23" s="80">
        <v>26323400</v>
      </c>
      <c r="D23" s="80">
        <v>15685700</v>
      </c>
      <c r="E23" s="80">
        <v>15685700</v>
      </c>
      <c r="F23" s="43">
        <f t="shared" si="1"/>
        <v>100</v>
      </c>
      <c r="G23" s="44">
        <f t="shared" si="0"/>
        <v>0</v>
      </c>
    </row>
    <row r="24" spans="1:7" s="6" customFormat="1" ht="70.5" customHeight="1">
      <c r="A24" s="71">
        <v>41034200</v>
      </c>
      <c r="B24" s="59" t="s">
        <v>105</v>
      </c>
      <c r="C24" s="80">
        <v>1819700</v>
      </c>
      <c r="D24" s="80">
        <v>1819700</v>
      </c>
      <c r="E24" s="80">
        <v>1819700</v>
      </c>
      <c r="F24" s="43">
        <f t="shared" si="1"/>
        <v>100</v>
      </c>
      <c r="G24" s="44">
        <f t="shared" si="0"/>
        <v>0</v>
      </c>
    </row>
    <row r="25" spans="1:7" s="6" customFormat="1" ht="31.5">
      <c r="A25" s="75">
        <v>41040000</v>
      </c>
      <c r="B25" s="76" t="s">
        <v>90</v>
      </c>
      <c r="C25" s="79">
        <f>C26</f>
        <v>4032500</v>
      </c>
      <c r="D25" s="79">
        <f>D26</f>
        <v>2016252</v>
      </c>
      <c r="E25" s="79">
        <f>E26</f>
        <v>2016252</v>
      </c>
      <c r="F25" s="79">
        <f>F26</f>
        <v>100</v>
      </c>
      <c r="G25" s="38">
        <f t="shared" si="0"/>
        <v>0</v>
      </c>
    </row>
    <row r="26" spans="1:7" ht="88.5" customHeight="1">
      <c r="A26" s="71">
        <v>41040200</v>
      </c>
      <c r="B26" s="81" t="s">
        <v>91</v>
      </c>
      <c r="C26" s="73">
        <v>4032500</v>
      </c>
      <c r="D26" s="73">
        <v>2016252</v>
      </c>
      <c r="E26" s="74">
        <v>2016252</v>
      </c>
      <c r="F26" s="43">
        <f t="shared" si="1"/>
        <v>100</v>
      </c>
      <c r="G26" s="44">
        <f t="shared" si="0"/>
        <v>0</v>
      </c>
    </row>
    <row r="27" spans="1:7" ht="31.5">
      <c r="A27" s="75">
        <v>41050000</v>
      </c>
      <c r="B27" s="78" t="s">
        <v>92</v>
      </c>
      <c r="C27" s="82">
        <f>SUM(C28:C29)</f>
        <v>2157647</v>
      </c>
      <c r="D27" s="82">
        <f>SUM(D28:D29)</f>
        <v>1338038</v>
      </c>
      <c r="E27" s="82">
        <f>SUM(E28:E29)</f>
        <v>954463</v>
      </c>
      <c r="F27" s="37">
        <f t="shared" si="1"/>
        <v>71.333026416290124</v>
      </c>
      <c r="G27" s="38">
        <f t="shared" si="0"/>
        <v>-383575</v>
      </c>
    </row>
    <row r="28" spans="1:7" ht="63">
      <c r="A28" s="71">
        <v>41051400</v>
      </c>
      <c r="B28" s="72" t="s">
        <v>130</v>
      </c>
      <c r="C28" s="74">
        <v>463595</v>
      </c>
      <c r="D28" s="74">
        <v>132703</v>
      </c>
      <c r="E28" s="74">
        <v>0</v>
      </c>
      <c r="F28" s="43">
        <f t="shared" si="1"/>
        <v>0</v>
      </c>
      <c r="G28" s="44">
        <f t="shared" si="0"/>
        <v>-132703</v>
      </c>
    </row>
    <row r="29" spans="1:7" ht="87" customHeight="1">
      <c r="A29" s="71">
        <v>41053900</v>
      </c>
      <c r="B29" s="59" t="s">
        <v>81</v>
      </c>
      <c r="C29" s="73">
        <v>1694052</v>
      </c>
      <c r="D29" s="73">
        <v>1205335</v>
      </c>
      <c r="E29" s="74">
        <v>954463</v>
      </c>
      <c r="F29" s="43">
        <f t="shared" si="1"/>
        <v>79.186533204461824</v>
      </c>
      <c r="G29" s="44">
        <f t="shared" si="0"/>
        <v>-250872</v>
      </c>
    </row>
    <row r="30" spans="1:7" s="6" customFormat="1" ht="19.5">
      <c r="A30" s="75"/>
      <c r="B30" s="76" t="s">
        <v>109</v>
      </c>
      <c r="C30" s="77">
        <f>C19+C20</f>
        <v>62096147</v>
      </c>
      <c r="D30" s="77">
        <f>D19+D20</f>
        <v>31870890</v>
      </c>
      <c r="E30" s="77">
        <f>E19+E20</f>
        <v>31353269</v>
      </c>
      <c r="F30" s="37">
        <f t="shared" si="1"/>
        <v>98.375881564650385</v>
      </c>
      <c r="G30" s="38">
        <f t="shared" si="0"/>
        <v>-517621</v>
      </c>
    </row>
    <row r="31" spans="1:7" ht="18" customHeight="1">
      <c r="A31" s="121" t="s">
        <v>0</v>
      </c>
      <c r="B31" s="136"/>
      <c r="C31" s="136"/>
      <c r="D31" s="136"/>
      <c r="E31" s="136"/>
      <c r="F31" s="136"/>
      <c r="G31" s="137"/>
    </row>
    <row r="32" spans="1:7" ht="56.25" hidden="1">
      <c r="A32" s="20">
        <v>21110000</v>
      </c>
      <c r="B32" s="24" t="s">
        <v>3</v>
      </c>
      <c r="C32" s="25"/>
      <c r="D32" s="25"/>
      <c r="E32" s="21"/>
      <c r="F32" s="22" t="e">
        <f>E32/C32*100</f>
        <v>#DIV/0!</v>
      </c>
      <c r="G32" s="23">
        <f>E32-C32</f>
        <v>0</v>
      </c>
    </row>
    <row r="33" spans="1:8" ht="18.75">
      <c r="A33" s="71">
        <v>25000000</v>
      </c>
      <c r="B33" s="72" t="s">
        <v>28</v>
      </c>
      <c r="C33" s="83">
        <v>973788</v>
      </c>
      <c r="D33" s="83">
        <v>486894</v>
      </c>
      <c r="E33" s="74">
        <v>328584</v>
      </c>
      <c r="F33" s="43">
        <f>E33/D33*100</f>
        <v>67.485736115047629</v>
      </c>
      <c r="G33" s="44">
        <f>E33-D33</f>
        <v>-158310</v>
      </c>
    </row>
    <row r="34" spans="1:8" ht="100.5" customHeight="1">
      <c r="A34" s="71">
        <v>41052600</v>
      </c>
      <c r="B34" s="72" t="s">
        <v>121</v>
      </c>
      <c r="C34" s="83">
        <v>1493500</v>
      </c>
      <c r="D34" s="83">
        <v>450000</v>
      </c>
      <c r="E34" s="74">
        <v>450000</v>
      </c>
      <c r="F34" s="43">
        <f>E34/D34*100</f>
        <v>100</v>
      </c>
      <c r="G34" s="44">
        <f>E34-D34</f>
        <v>0</v>
      </c>
    </row>
    <row r="35" spans="1:8" ht="33.75" customHeight="1">
      <c r="A35" s="71">
        <v>41053900</v>
      </c>
      <c r="B35" s="59" t="s">
        <v>81</v>
      </c>
      <c r="C35" s="83">
        <v>181000</v>
      </c>
      <c r="D35" s="83">
        <v>181000</v>
      </c>
      <c r="E35" s="74">
        <v>31000</v>
      </c>
      <c r="F35" s="43">
        <f>E35/D35*100</f>
        <v>17.127071823204421</v>
      </c>
      <c r="G35" s="44">
        <f>E35-D35</f>
        <v>-150000</v>
      </c>
    </row>
    <row r="36" spans="1:8" ht="19.5">
      <c r="A36" s="75"/>
      <c r="B36" s="84" t="s">
        <v>107</v>
      </c>
      <c r="C36" s="77">
        <f>SUM(C33:C35)</f>
        <v>2648288</v>
      </c>
      <c r="D36" s="77">
        <f>SUM(D33:D35)</f>
        <v>1117894</v>
      </c>
      <c r="E36" s="77">
        <f>SUM(E33:E35)</f>
        <v>809584</v>
      </c>
      <c r="F36" s="37">
        <f>E36/D36*100</f>
        <v>72.420462047385527</v>
      </c>
      <c r="G36" s="38">
        <f>E36-D36</f>
        <v>-308310</v>
      </c>
    </row>
    <row r="37" spans="1:8" ht="19.5">
      <c r="A37" s="85"/>
      <c r="B37" s="86" t="s">
        <v>108</v>
      </c>
      <c r="C37" s="87">
        <f>C30+C36</f>
        <v>64744435</v>
      </c>
      <c r="D37" s="87">
        <f>D30+D36</f>
        <v>32988784</v>
      </c>
      <c r="E37" s="87">
        <f>E30+E36</f>
        <v>32162853</v>
      </c>
      <c r="F37" s="37">
        <f>E37/D37*100</f>
        <v>97.496327842820762</v>
      </c>
      <c r="G37" s="38">
        <f>E37-D37</f>
        <v>-825931</v>
      </c>
    </row>
    <row r="38" spans="1:8" ht="21.75" customHeight="1">
      <c r="A38" s="124" t="s">
        <v>4</v>
      </c>
      <c r="B38" s="125"/>
      <c r="C38" s="125"/>
      <c r="D38" s="125"/>
      <c r="E38" s="125"/>
      <c r="F38" s="125"/>
      <c r="G38" s="126"/>
    </row>
    <row r="39" spans="1:8" ht="24.75" customHeight="1">
      <c r="A39" s="118" t="s">
        <v>106</v>
      </c>
      <c r="B39" s="119"/>
      <c r="C39" s="119"/>
      <c r="D39" s="119"/>
      <c r="E39" s="119"/>
      <c r="F39" s="119"/>
      <c r="G39" s="120"/>
    </row>
    <row r="40" spans="1:8" ht="18.75">
      <c r="A40" s="88" t="s">
        <v>40</v>
      </c>
      <c r="B40" s="89" t="s">
        <v>5</v>
      </c>
      <c r="C40" s="90">
        <f>C41</f>
        <v>1967276</v>
      </c>
      <c r="D40" s="90">
        <f>D41</f>
        <v>1035576</v>
      </c>
      <c r="E40" s="90">
        <f>E41</f>
        <v>914710</v>
      </c>
      <c r="F40" s="37">
        <f>E40/D40*100</f>
        <v>88.328620980014989</v>
      </c>
      <c r="G40" s="38">
        <f t="shared" ref="G40:G60" si="2">E40-D40</f>
        <v>-120866</v>
      </c>
      <c r="H40" s="8"/>
    </row>
    <row r="41" spans="1:8" ht="67.5" customHeight="1">
      <c r="A41" s="39" t="s">
        <v>56</v>
      </c>
      <c r="B41" s="40" t="s">
        <v>55</v>
      </c>
      <c r="C41" s="41">
        <v>1967276</v>
      </c>
      <c r="D41" s="41">
        <v>1035576</v>
      </c>
      <c r="E41" s="41">
        <v>914710</v>
      </c>
      <c r="F41" s="37">
        <f>E41/D41*100</f>
        <v>88.328620980014989</v>
      </c>
      <c r="G41" s="38">
        <f t="shared" si="2"/>
        <v>-120866</v>
      </c>
    </row>
    <row r="42" spans="1:8" ht="27" customHeight="1">
      <c r="A42" s="88" t="s">
        <v>41</v>
      </c>
      <c r="B42" s="89" t="s">
        <v>6</v>
      </c>
      <c r="C42" s="90">
        <f>SUM(C43:C50)</f>
        <v>50817409</v>
      </c>
      <c r="D42" s="90">
        <f>SUM(D43:D50)</f>
        <v>29725523</v>
      </c>
      <c r="E42" s="90">
        <f>SUM(E43:E50)</f>
        <v>23207386</v>
      </c>
      <c r="F42" s="37">
        <f>E42/D42*100</f>
        <v>78.072254607597657</v>
      </c>
      <c r="G42" s="38">
        <f t="shared" si="2"/>
        <v>-6518137</v>
      </c>
    </row>
    <row r="43" spans="1:8" ht="60" customHeight="1">
      <c r="A43" s="42" t="s">
        <v>42</v>
      </c>
      <c r="B43" s="40" t="s">
        <v>117</v>
      </c>
      <c r="C43" s="41">
        <v>46459979</v>
      </c>
      <c r="D43" s="41">
        <v>27465392</v>
      </c>
      <c r="E43" s="41">
        <v>21623342</v>
      </c>
      <c r="F43" s="43">
        <f t="shared" ref="F43:F68" si="3">E43/D43*100</f>
        <v>78.729413365008597</v>
      </c>
      <c r="G43" s="44">
        <f t="shared" si="2"/>
        <v>-5842050</v>
      </c>
    </row>
    <row r="44" spans="1:8" ht="51" customHeight="1">
      <c r="A44" s="42" t="s">
        <v>44</v>
      </c>
      <c r="B44" s="40" t="s">
        <v>43</v>
      </c>
      <c r="C44" s="41">
        <v>639226</v>
      </c>
      <c r="D44" s="41">
        <v>340487</v>
      </c>
      <c r="E44" s="41">
        <v>228800</v>
      </c>
      <c r="F44" s="43">
        <f t="shared" si="3"/>
        <v>67.197866585214712</v>
      </c>
      <c r="G44" s="44">
        <f t="shared" si="2"/>
        <v>-111687</v>
      </c>
    </row>
    <row r="45" spans="1:8" ht="36.75" customHeight="1">
      <c r="A45" s="42" t="s">
        <v>58</v>
      </c>
      <c r="B45" s="40" t="s">
        <v>57</v>
      </c>
      <c r="C45" s="41">
        <v>834644</v>
      </c>
      <c r="D45" s="41">
        <v>456240</v>
      </c>
      <c r="E45" s="41">
        <v>353178</v>
      </c>
      <c r="F45" s="43">
        <f t="shared" si="3"/>
        <v>77.4105733824303</v>
      </c>
      <c r="G45" s="44">
        <f t="shared" si="2"/>
        <v>-103062</v>
      </c>
    </row>
    <row r="46" spans="1:8" ht="33" customHeight="1">
      <c r="A46" s="42" t="s">
        <v>95</v>
      </c>
      <c r="B46" s="40" t="s">
        <v>59</v>
      </c>
      <c r="C46" s="41">
        <v>2870890</v>
      </c>
      <c r="D46" s="41">
        <v>1457974</v>
      </c>
      <c r="E46" s="41">
        <v>1000256</v>
      </c>
      <c r="F46" s="43">
        <f t="shared" si="3"/>
        <v>68.605887347785355</v>
      </c>
      <c r="G46" s="44">
        <f t="shared" si="2"/>
        <v>-457718</v>
      </c>
    </row>
    <row r="47" spans="1:8" ht="12" hidden="1" customHeight="1">
      <c r="A47" s="28" t="s">
        <v>9</v>
      </c>
      <c r="B47" s="29" t="s">
        <v>10</v>
      </c>
      <c r="C47" s="30"/>
      <c r="D47" s="30"/>
      <c r="E47" s="31"/>
      <c r="F47" s="22" t="e">
        <f t="shared" si="3"/>
        <v>#DIV/0!</v>
      </c>
      <c r="G47" s="23">
        <f t="shared" si="2"/>
        <v>0</v>
      </c>
    </row>
    <row r="48" spans="1:8" ht="12" hidden="1" customHeight="1">
      <c r="A48" s="26" t="s">
        <v>11</v>
      </c>
      <c r="B48" s="32" t="s">
        <v>12</v>
      </c>
      <c r="C48" s="27"/>
      <c r="D48" s="27"/>
      <c r="E48" s="27"/>
      <c r="F48" s="22" t="e">
        <f t="shared" si="3"/>
        <v>#DIV/0!</v>
      </c>
      <c r="G48" s="23">
        <f t="shared" si="2"/>
        <v>0</v>
      </c>
    </row>
    <row r="49" spans="1:7" ht="12" hidden="1" customHeight="1">
      <c r="A49" s="28" t="s">
        <v>13</v>
      </c>
      <c r="B49" s="29" t="s">
        <v>7</v>
      </c>
      <c r="C49" s="30"/>
      <c r="D49" s="30"/>
      <c r="E49" s="31"/>
      <c r="F49" s="22" t="e">
        <f t="shared" si="3"/>
        <v>#DIV/0!</v>
      </c>
      <c r="G49" s="23">
        <f t="shared" si="2"/>
        <v>0</v>
      </c>
    </row>
    <row r="50" spans="1:7" ht="29.25" customHeight="1">
      <c r="A50" s="42" t="s">
        <v>96</v>
      </c>
      <c r="B50" s="45" t="s">
        <v>97</v>
      </c>
      <c r="C50" s="46">
        <v>12670</v>
      </c>
      <c r="D50" s="46">
        <v>5430</v>
      </c>
      <c r="E50" s="47">
        <v>1810</v>
      </c>
      <c r="F50" s="43">
        <f t="shared" si="3"/>
        <v>33.333333333333329</v>
      </c>
      <c r="G50" s="44">
        <f t="shared" si="2"/>
        <v>-3620</v>
      </c>
    </row>
    <row r="51" spans="1:7" s="17" customFormat="1" ht="39.75" customHeight="1">
      <c r="A51" s="88" t="s">
        <v>45</v>
      </c>
      <c r="B51" s="89" t="s">
        <v>14</v>
      </c>
      <c r="C51" s="91">
        <f>SUM(C52:C59)</f>
        <v>7510990</v>
      </c>
      <c r="D51" s="91">
        <f>SUM(D52:D59)</f>
        <v>4154633</v>
      </c>
      <c r="E51" s="91">
        <f>SUM(E52:E59)</f>
        <v>3339285</v>
      </c>
      <c r="F51" s="37">
        <f t="shared" si="3"/>
        <v>80.374969341455667</v>
      </c>
      <c r="G51" s="38">
        <f t="shared" si="2"/>
        <v>-815348</v>
      </c>
    </row>
    <row r="52" spans="1:7" s="10" customFormat="1" ht="38.25" customHeight="1">
      <c r="A52" s="42" t="s">
        <v>115</v>
      </c>
      <c r="B52" s="48" t="s">
        <v>116</v>
      </c>
      <c r="C52" s="49">
        <v>2000</v>
      </c>
      <c r="D52" s="49">
        <v>996</v>
      </c>
      <c r="E52" s="49"/>
      <c r="F52" s="43">
        <f t="shared" si="3"/>
        <v>0</v>
      </c>
      <c r="G52" s="44">
        <f t="shared" si="2"/>
        <v>-996</v>
      </c>
    </row>
    <row r="53" spans="1:7" ht="37.5" customHeight="1">
      <c r="A53" s="50" t="s">
        <v>61</v>
      </c>
      <c r="B53" s="40" t="s">
        <v>60</v>
      </c>
      <c r="C53" s="41">
        <v>5500</v>
      </c>
      <c r="D53" s="41">
        <v>2340</v>
      </c>
      <c r="E53" s="41"/>
      <c r="F53" s="43">
        <f t="shared" si="3"/>
        <v>0</v>
      </c>
      <c r="G53" s="44">
        <f t="shared" si="2"/>
        <v>-2340</v>
      </c>
    </row>
    <row r="54" spans="1:7" ht="55.5" customHeight="1">
      <c r="A54" s="50" t="s">
        <v>62</v>
      </c>
      <c r="B54" s="51" t="s">
        <v>48</v>
      </c>
      <c r="C54" s="41">
        <v>492430</v>
      </c>
      <c r="D54" s="41">
        <v>414675</v>
      </c>
      <c r="E54" s="41">
        <v>108044</v>
      </c>
      <c r="F54" s="43">
        <f t="shared" si="3"/>
        <v>26.055103394224393</v>
      </c>
      <c r="G54" s="44">
        <f t="shared" si="2"/>
        <v>-306631</v>
      </c>
    </row>
    <row r="55" spans="1:7" s="6" customFormat="1" ht="53.25" customHeight="1">
      <c r="A55" s="50" t="s">
        <v>49</v>
      </c>
      <c r="B55" s="51" t="s">
        <v>50</v>
      </c>
      <c r="C55" s="41">
        <v>43400</v>
      </c>
      <c r="D55" s="41">
        <v>22260</v>
      </c>
      <c r="E55" s="41">
        <v>20314</v>
      </c>
      <c r="F55" s="43">
        <f t="shared" si="3"/>
        <v>91.257861635220124</v>
      </c>
      <c r="G55" s="44">
        <f t="shared" si="2"/>
        <v>-1946</v>
      </c>
    </row>
    <row r="56" spans="1:7" ht="69.75" customHeight="1">
      <c r="A56" s="50" t="s">
        <v>46</v>
      </c>
      <c r="B56" s="52" t="s">
        <v>63</v>
      </c>
      <c r="C56" s="53">
        <v>5873190</v>
      </c>
      <c r="D56" s="53">
        <v>3206215</v>
      </c>
      <c r="E56" s="53">
        <v>2915734</v>
      </c>
      <c r="F56" s="43">
        <f t="shared" si="3"/>
        <v>90.940064842813101</v>
      </c>
      <c r="G56" s="44">
        <f t="shared" si="2"/>
        <v>-290481</v>
      </c>
    </row>
    <row r="57" spans="1:7" ht="49.5" customHeight="1">
      <c r="A57" s="50" t="s">
        <v>65</v>
      </c>
      <c r="B57" s="52" t="s">
        <v>64</v>
      </c>
      <c r="C57" s="53">
        <v>336800</v>
      </c>
      <c r="D57" s="53">
        <v>168735</v>
      </c>
      <c r="E57" s="53">
        <v>139549</v>
      </c>
      <c r="F57" s="43">
        <f t="shared" si="3"/>
        <v>82.703055086378058</v>
      </c>
      <c r="G57" s="44">
        <f t="shared" si="2"/>
        <v>-29186</v>
      </c>
    </row>
    <row r="58" spans="1:7" ht="92.25" customHeight="1">
      <c r="A58" s="50" t="s">
        <v>67</v>
      </c>
      <c r="B58" s="52" t="s">
        <v>66</v>
      </c>
      <c r="C58" s="41">
        <v>78012</v>
      </c>
      <c r="D58" s="41">
        <v>48012</v>
      </c>
      <c r="E58" s="41">
        <v>32169</v>
      </c>
      <c r="F58" s="43">
        <f t="shared" si="3"/>
        <v>67.001999500124967</v>
      </c>
      <c r="G58" s="44">
        <f t="shared" si="2"/>
        <v>-15843</v>
      </c>
    </row>
    <row r="59" spans="1:7" ht="49.5" customHeight="1">
      <c r="A59" s="50" t="s">
        <v>69</v>
      </c>
      <c r="B59" s="52" t="s">
        <v>68</v>
      </c>
      <c r="C59" s="41">
        <v>679658</v>
      </c>
      <c r="D59" s="41">
        <v>291400</v>
      </c>
      <c r="E59" s="41">
        <v>123475</v>
      </c>
      <c r="F59" s="43">
        <f t="shared" si="3"/>
        <v>42.373026767330131</v>
      </c>
      <c r="G59" s="44">
        <f t="shared" si="2"/>
        <v>-167925</v>
      </c>
    </row>
    <row r="60" spans="1:7" s="17" customFormat="1" ht="36.75" customHeight="1">
      <c r="A60" s="88" t="s">
        <v>47</v>
      </c>
      <c r="B60" s="93" t="s">
        <v>17</v>
      </c>
      <c r="C60" s="90">
        <f>C61+C62+C63</f>
        <v>1485900</v>
      </c>
      <c r="D60" s="90">
        <f>D61+D62+D63</f>
        <v>775144</v>
      </c>
      <c r="E60" s="90">
        <f>E61+E62+E63</f>
        <v>634802</v>
      </c>
      <c r="F60" s="37">
        <f t="shared" si="3"/>
        <v>81.894718916743216</v>
      </c>
      <c r="G60" s="38">
        <f t="shared" si="2"/>
        <v>-140342</v>
      </c>
    </row>
    <row r="61" spans="1:7" ht="18.75">
      <c r="A61" s="42" t="s">
        <v>71</v>
      </c>
      <c r="B61" s="54" t="s">
        <v>70</v>
      </c>
      <c r="C61" s="41">
        <v>630800</v>
      </c>
      <c r="D61" s="41">
        <v>318962</v>
      </c>
      <c r="E61" s="41">
        <v>265337</v>
      </c>
      <c r="F61" s="43">
        <f t="shared" si="3"/>
        <v>83.187652447626988</v>
      </c>
      <c r="G61" s="44">
        <f>E61-C61</f>
        <v>-365463</v>
      </c>
    </row>
    <row r="62" spans="1:7" ht="31.5">
      <c r="A62" s="42" t="s">
        <v>51</v>
      </c>
      <c r="B62" s="54" t="s">
        <v>72</v>
      </c>
      <c r="C62" s="41">
        <v>677514</v>
      </c>
      <c r="D62" s="41">
        <v>359251</v>
      </c>
      <c r="E62" s="41">
        <v>274874</v>
      </c>
      <c r="F62" s="43">
        <f t="shared" si="3"/>
        <v>76.513078599642043</v>
      </c>
      <c r="G62" s="44">
        <f>E62-C62</f>
        <v>-402640</v>
      </c>
    </row>
    <row r="63" spans="1:7" ht="33.75" customHeight="1">
      <c r="A63" s="42" t="s">
        <v>74</v>
      </c>
      <c r="B63" s="54" t="s">
        <v>73</v>
      </c>
      <c r="C63" s="41">
        <v>177586</v>
      </c>
      <c r="D63" s="41">
        <v>96931</v>
      </c>
      <c r="E63" s="41">
        <v>94591</v>
      </c>
      <c r="F63" s="43">
        <f t="shared" si="3"/>
        <v>97.585911627858991</v>
      </c>
      <c r="G63" s="44">
        <f>E63-C63</f>
        <v>-82995</v>
      </c>
    </row>
    <row r="64" spans="1:7" ht="18.75">
      <c r="A64" s="92" t="s">
        <v>52</v>
      </c>
      <c r="B64" s="93" t="s">
        <v>18</v>
      </c>
      <c r="C64" s="90">
        <f>C65+C66</f>
        <v>32000</v>
      </c>
      <c r="D64" s="90">
        <f>D65+D66</f>
        <v>32000</v>
      </c>
      <c r="E64" s="90">
        <f>E65+E66</f>
        <v>6327</v>
      </c>
      <c r="F64" s="37">
        <f>E64/D64*100</f>
        <v>19.771875000000001</v>
      </c>
      <c r="G64" s="38">
        <f>E64-C64</f>
        <v>-25673</v>
      </c>
    </row>
    <row r="65" spans="1:29" ht="39.75" customHeight="1">
      <c r="A65" s="50" t="s">
        <v>53</v>
      </c>
      <c r="B65" s="55" t="s">
        <v>98</v>
      </c>
      <c r="C65" s="53">
        <v>15000</v>
      </c>
      <c r="D65" s="53">
        <v>15000</v>
      </c>
      <c r="E65" s="53"/>
      <c r="F65" s="43">
        <f t="shared" si="3"/>
        <v>0</v>
      </c>
      <c r="G65" s="44">
        <f>E65-D65</f>
        <v>-15000</v>
      </c>
    </row>
    <row r="66" spans="1:29" ht="48" customHeight="1">
      <c r="A66" s="56" t="s">
        <v>75</v>
      </c>
      <c r="B66" s="52" t="s">
        <v>76</v>
      </c>
      <c r="C66" s="53">
        <v>17000</v>
      </c>
      <c r="D66" s="53">
        <v>17000</v>
      </c>
      <c r="E66" s="53">
        <v>6327</v>
      </c>
      <c r="F66" s="43">
        <f t="shared" si="3"/>
        <v>37.21764705882353</v>
      </c>
      <c r="G66" s="44">
        <f>E66-D66</f>
        <v>-10673</v>
      </c>
    </row>
    <row r="67" spans="1:29" ht="35.25" customHeight="1">
      <c r="A67" s="94">
        <v>7000</v>
      </c>
      <c r="B67" s="84" t="s">
        <v>128</v>
      </c>
      <c r="C67" s="90">
        <f>C68</f>
        <v>4000</v>
      </c>
      <c r="D67" s="90">
        <f>D68</f>
        <v>4000</v>
      </c>
      <c r="E67" s="90">
        <f>E68</f>
        <v>4000</v>
      </c>
      <c r="F67" s="90">
        <f>F68</f>
        <v>100</v>
      </c>
      <c r="G67" s="90">
        <f>G68</f>
        <v>0</v>
      </c>
    </row>
    <row r="68" spans="1:29" ht="48" customHeight="1">
      <c r="A68" s="56">
        <v>7370</v>
      </c>
      <c r="B68" s="52" t="s">
        <v>127</v>
      </c>
      <c r="C68" s="53">
        <v>4000</v>
      </c>
      <c r="D68" s="53">
        <v>4000</v>
      </c>
      <c r="E68" s="53">
        <v>4000</v>
      </c>
      <c r="F68" s="43">
        <f t="shared" si="3"/>
        <v>100</v>
      </c>
      <c r="G68" s="44">
        <f>E68-D68</f>
        <v>0</v>
      </c>
    </row>
    <row r="69" spans="1:29" ht="27.75" customHeight="1">
      <c r="A69" s="92" t="s">
        <v>54</v>
      </c>
      <c r="B69" s="113" t="s">
        <v>77</v>
      </c>
      <c r="C69" s="96">
        <f>C72</f>
        <v>87500</v>
      </c>
      <c r="D69" s="96">
        <f>D72</f>
        <v>87500</v>
      </c>
      <c r="E69" s="96">
        <f>E72</f>
        <v>0</v>
      </c>
      <c r="F69" s="37">
        <f>E69/D69*100</f>
        <v>0</v>
      </c>
      <c r="G69" s="38">
        <f>E69-D69</f>
        <v>-87500</v>
      </c>
    </row>
    <row r="70" spans="1:29" ht="12" hidden="1" customHeight="1">
      <c r="A70" s="35" t="s">
        <v>20</v>
      </c>
      <c r="B70" s="34" t="s">
        <v>21</v>
      </c>
      <c r="C70" s="27"/>
      <c r="D70" s="27"/>
      <c r="E70" s="27"/>
      <c r="F70" s="22" t="e">
        <f>E70/C70*100</f>
        <v>#DIV/0!</v>
      </c>
      <c r="G70" s="23">
        <f>E70-C70</f>
        <v>0</v>
      </c>
    </row>
    <row r="71" spans="1:29" ht="12" hidden="1" customHeight="1">
      <c r="A71" s="33" t="s">
        <v>22</v>
      </c>
      <c r="B71" s="36" t="s">
        <v>23</v>
      </c>
      <c r="C71" s="30"/>
      <c r="D71" s="30"/>
      <c r="E71" s="31"/>
      <c r="F71" s="22" t="e">
        <f>E71/C71*100</f>
        <v>#DIV/0!</v>
      </c>
      <c r="G71" s="23">
        <f>E71-C71</f>
        <v>0</v>
      </c>
    </row>
    <row r="72" spans="1:29" s="9" customFormat="1" ht="21.75" customHeight="1">
      <c r="A72" s="50" t="s">
        <v>78</v>
      </c>
      <c r="B72" s="55" t="s">
        <v>25</v>
      </c>
      <c r="C72" s="57">
        <v>87500</v>
      </c>
      <c r="D72" s="57">
        <v>87500</v>
      </c>
      <c r="E72" s="57"/>
      <c r="F72" s="43">
        <f t="shared" ref="F72:F82" si="4">E72/D72*100</f>
        <v>0</v>
      </c>
      <c r="G72" s="38">
        <f t="shared" ref="G72:G82" si="5">E72-D72</f>
        <v>-87500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21" customHeight="1">
      <c r="A73" s="50" t="s">
        <v>80</v>
      </c>
      <c r="B73" s="113" t="s">
        <v>79</v>
      </c>
      <c r="C73" s="96">
        <f>C74+C75+ C76</f>
        <v>2899450</v>
      </c>
      <c r="D73" s="96">
        <f>D74+D75+ D76</f>
        <v>2352259</v>
      </c>
      <c r="E73" s="96">
        <f>E74+E75+ E76</f>
        <v>2275559</v>
      </c>
      <c r="F73" s="37">
        <f t="shared" si="4"/>
        <v>96.739304642898588</v>
      </c>
      <c r="G73" s="38">
        <f t="shared" si="5"/>
        <v>-76700</v>
      </c>
    </row>
    <row r="74" spans="1:29" ht="60.75" customHeight="1">
      <c r="A74" s="50" t="s">
        <v>100</v>
      </c>
      <c r="B74" s="52" t="s">
        <v>101</v>
      </c>
      <c r="C74" s="46">
        <v>1819700</v>
      </c>
      <c r="D74" s="46">
        <v>1819700</v>
      </c>
      <c r="E74" s="46">
        <v>1819700</v>
      </c>
      <c r="F74" s="43">
        <f t="shared" si="4"/>
        <v>100</v>
      </c>
      <c r="G74" s="44">
        <f t="shared" si="5"/>
        <v>0</v>
      </c>
    </row>
    <row r="75" spans="1:29" ht="33.75" customHeight="1">
      <c r="A75" s="50" t="s">
        <v>82</v>
      </c>
      <c r="B75" s="52" t="s">
        <v>81</v>
      </c>
      <c r="C75" s="41">
        <v>1038750</v>
      </c>
      <c r="D75" s="41">
        <v>491559</v>
      </c>
      <c r="E75" s="41">
        <v>420859</v>
      </c>
      <c r="F75" s="43">
        <f t="shared" si="4"/>
        <v>85.617189391303995</v>
      </c>
      <c r="G75" s="44">
        <f t="shared" si="5"/>
        <v>-70700</v>
      </c>
    </row>
    <row r="76" spans="1:29" ht="50.25" customHeight="1">
      <c r="A76" s="50" t="s">
        <v>84</v>
      </c>
      <c r="B76" s="52" t="s">
        <v>83</v>
      </c>
      <c r="C76" s="41">
        <v>41000</v>
      </c>
      <c r="D76" s="41">
        <v>41000</v>
      </c>
      <c r="E76" s="41">
        <v>35000</v>
      </c>
      <c r="F76" s="43">
        <f t="shared" si="4"/>
        <v>85.365853658536579</v>
      </c>
      <c r="G76" s="44">
        <f t="shared" si="5"/>
        <v>-6000</v>
      </c>
    </row>
    <row r="77" spans="1:29" s="6" customFormat="1" ht="37.5" customHeight="1">
      <c r="A77" s="88" t="s">
        <v>34</v>
      </c>
      <c r="B77" s="114" t="s">
        <v>112</v>
      </c>
      <c r="C77" s="115">
        <f>C40+C42+C51+C60+C64+C69+C73+C67</f>
        <v>64804525</v>
      </c>
      <c r="D77" s="115">
        <f>D40+D42+D51+D60+D64+D69+D73+D67</f>
        <v>38166635</v>
      </c>
      <c r="E77" s="115">
        <f>E40+E42+E51+E60+E64+E69+E73+E67</f>
        <v>30382069</v>
      </c>
      <c r="F77" s="37">
        <f t="shared" si="4"/>
        <v>79.603740282579267</v>
      </c>
      <c r="G77" s="38">
        <f t="shared" si="5"/>
        <v>-7784566</v>
      </c>
    </row>
    <row r="78" spans="1:29" s="6" customFormat="1" ht="25.5" customHeight="1">
      <c r="A78" s="121" t="s">
        <v>0</v>
      </c>
      <c r="B78" s="122"/>
      <c r="C78" s="122"/>
      <c r="D78" s="122"/>
      <c r="E78" s="122"/>
      <c r="F78" s="122"/>
      <c r="G78" s="123"/>
    </row>
    <row r="79" spans="1:29" s="10" customFormat="1" ht="18.75">
      <c r="A79" s="95">
        <v>1000</v>
      </c>
      <c r="B79" s="93" t="s">
        <v>6</v>
      </c>
      <c r="C79" s="91">
        <f>C80</f>
        <v>4319006</v>
      </c>
      <c r="D79" s="91">
        <f>D80</f>
        <v>438874</v>
      </c>
      <c r="E79" s="91">
        <f>E80</f>
        <v>210206</v>
      </c>
      <c r="F79" s="37">
        <f t="shared" si="4"/>
        <v>47.896662823498318</v>
      </c>
      <c r="G79" s="38">
        <f t="shared" si="5"/>
        <v>-228668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29" ht="63.75" customHeight="1">
      <c r="A80" s="58">
        <v>1020</v>
      </c>
      <c r="B80" s="59" t="s">
        <v>117</v>
      </c>
      <c r="C80" s="46">
        <v>4319006</v>
      </c>
      <c r="D80" s="46">
        <v>438874</v>
      </c>
      <c r="E80" s="46">
        <v>210206</v>
      </c>
      <c r="F80" s="43">
        <f t="shared" si="4"/>
        <v>47.896662823498318</v>
      </c>
      <c r="G80" s="44">
        <f t="shared" si="5"/>
        <v>-228668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ht="18.75" hidden="1">
      <c r="A81" s="58">
        <v>70807</v>
      </c>
      <c r="B81" s="55" t="s">
        <v>8</v>
      </c>
      <c r="C81" s="60"/>
      <c r="D81" s="60"/>
      <c r="E81" s="61"/>
      <c r="F81" s="43" t="e">
        <f t="shared" si="4"/>
        <v>#DIV/0!</v>
      </c>
      <c r="G81" s="44">
        <f t="shared" si="5"/>
        <v>0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s="10" customFormat="1" ht="18.75">
      <c r="A82" s="95">
        <v>3000</v>
      </c>
      <c r="B82" s="93" t="s">
        <v>26</v>
      </c>
      <c r="C82" s="96">
        <f>SUM(C85:C85)</f>
        <v>158040</v>
      </c>
      <c r="D82" s="96">
        <f>SUM(D85:D85)</f>
        <v>79020</v>
      </c>
      <c r="E82" s="96">
        <f>SUM(E85:E85)</f>
        <v>127837</v>
      </c>
      <c r="F82" s="37">
        <f t="shared" si="4"/>
        <v>161.77803087825865</v>
      </c>
      <c r="G82" s="38">
        <f t="shared" si="5"/>
        <v>48817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ht="12" hidden="1" customHeight="1">
      <c r="A83" s="85"/>
      <c r="B83" s="97"/>
      <c r="C83" s="98"/>
      <c r="D83" s="98"/>
      <c r="E83" s="98"/>
      <c r="F83" s="43" t="e">
        <f>E83/C83*100</f>
        <v>#DIV/0!</v>
      </c>
      <c r="G83" s="44">
        <f>E83-C83</f>
        <v>0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12" hidden="1" customHeight="1">
      <c r="A84" s="50" t="s">
        <v>15</v>
      </c>
      <c r="B84" s="55" t="s">
        <v>16</v>
      </c>
      <c r="C84" s="60"/>
      <c r="D84" s="60"/>
      <c r="E84" s="60"/>
      <c r="F84" s="43" t="e">
        <f>E84/C84*100</f>
        <v>#DIV/0!</v>
      </c>
      <c r="G84" s="44">
        <f>E84-C84</f>
        <v>0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66" customHeight="1">
      <c r="A85" s="50" t="s">
        <v>46</v>
      </c>
      <c r="B85" s="52" t="s">
        <v>63</v>
      </c>
      <c r="C85" s="60">
        <v>158040</v>
      </c>
      <c r="D85" s="60">
        <v>79020</v>
      </c>
      <c r="E85" s="60">
        <v>127837</v>
      </c>
      <c r="F85" s="43">
        <f>E85/D85*100</f>
        <v>161.77803087825865</v>
      </c>
      <c r="G85" s="44">
        <f t="shared" ref="G85:G90" si="6">E85-D85</f>
        <v>48817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s="10" customFormat="1" ht="26.25" customHeight="1">
      <c r="A86" s="95">
        <v>4000</v>
      </c>
      <c r="B86" s="99" t="s">
        <v>27</v>
      </c>
      <c r="C86" s="90">
        <f>SUM(C87:C88)</f>
        <v>0</v>
      </c>
      <c r="D86" s="90">
        <f>SUM(D87:D88)</f>
        <v>0</v>
      </c>
      <c r="E86" s="90">
        <f>SUM(E87:E88)</f>
        <v>3777</v>
      </c>
      <c r="F86" s="37">
        <v>0</v>
      </c>
      <c r="G86" s="44">
        <f t="shared" si="6"/>
        <v>3777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s="10" customFormat="1" ht="26.25" customHeight="1">
      <c r="A87" s="58">
        <v>4030</v>
      </c>
      <c r="B87" s="54" t="s">
        <v>70</v>
      </c>
      <c r="C87" s="62"/>
      <c r="D87" s="62"/>
      <c r="E87" s="63">
        <v>3494</v>
      </c>
      <c r="F87" s="43">
        <v>0</v>
      </c>
      <c r="G87" s="44">
        <f t="shared" si="6"/>
        <v>3494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s="10" customFormat="1" ht="42.75" customHeight="1">
      <c r="A88" s="58">
        <v>4060</v>
      </c>
      <c r="B88" s="54" t="s">
        <v>72</v>
      </c>
      <c r="C88" s="46"/>
      <c r="D88" s="46"/>
      <c r="E88" s="46">
        <v>283</v>
      </c>
      <c r="F88" s="43">
        <v>0</v>
      </c>
      <c r="G88" s="44">
        <f t="shared" si="6"/>
        <v>283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ht="32.25" customHeight="1">
      <c r="A89" s="58">
        <v>7000</v>
      </c>
      <c r="B89" s="84" t="s">
        <v>128</v>
      </c>
      <c r="C89" s="96">
        <f>C90</f>
        <v>20000</v>
      </c>
      <c r="D89" s="96">
        <f>D90</f>
        <v>0</v>
      </c>
      <c r="E89" s="96">
        <f>E90</f>
        <v>0</v>
      </c>
      <c r="F89" s="37">
        <v>0</v>
      </c>
      <c r="G89" s="44">
        <f t="shared" si="6"/>
        <v>0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ht="45.75" customHeight="1">
      <c r="A90" s="58">
        <v>7321</v>
      </c>
      <c r="B90" s="51" t="s">
        <v>118</v>
      </c>
      <c r="C90" s="60">
        <v>20000</v>
      </c>
      <c r="D90" s="60"/>
      <c r="E90" s="61"/>
      <c r="F90" s="43">
        <v>0</v>
      </c>
      <c r="G90" s="44">
        <f t="shared" si="6"/>
        <v>0</v>
      </c>
    </row>
    <row r="91" spans="1:19" ht="12" hidden="1" customHeight="1">
      <c r="A91" s="58">
        <v>150110</v>
      </c>
      <c r="B91" s="55" t="s">
        <v>32</v>
      </c>
      <c r="C91" s="60"/>
      <c r="D91" s="60"/>
      <c r="E91" s="60"/>
      <c r="F91" s="43" t="e">
        <f>E92/C92*100</f>
        <v>#DIV/0!</v>
      </c>
      <c r="G91" s="44">
        <f>E91-C91</f>
        <v>0</v>
      </c>
    </row>
    <row r="92" spans="1:19" ht="12" hidden="1" customHeight="1">
      <c r="A92" s="92">
        <v>250000</v>
      </c>
      <c r="B92" s="93" t="s">
        <v>24</v>
      </c>
      <c r="C92" s="96">
        <f>C93</f>
        <v>0</v>
      </c>
      <c r="D92" s="96"/>
      <c r="E92" s="96">
        <f>E93</f>
        <v>0</v>
      </c>
      <c r="F92" s="43" t="e">
        <f>E93/C93*100</f>
        <v>#DIV/0!</v>
      </c>
      <c r="G92" s="44">
        <f>E92-C92</f>
        <v>0</v>
      </c>
    </row>
    <row r="93" spans="1:19" ht="12" hidden="1" customHeight="1">
      <c r="A93" s="50" t="s">
        <v>19</v>
      </c>
      <c r="B93" s="55" t="s">
        <v>30</v>
      </c>
      <c r="C93" s="60"/>
      <c r="D93" s="60"/>
      <c r="E93" s="60"/>
      <c r="F93" s="43" t="e">
        <f>#REF!/#REF!*100</f>
        <v>#REF!</v>
      </c>
      <c r="G93" s="44">
        <f>E93-C93</f>
        <v>0</v>
      </c>
    </row>
    <row r="94" spans="1:19" ht="33.75" customHeight="1">
      <c r="A94" s="92" t="s">
        <v>80</v>
      </c>
      <c r="B94" s="93" t="s">
        <v>79</v>
      </c>
      <c r="C94" s="96">
        <f>C95+C96+C97</f>
        <v>2943500</v>
      </c>
      <c r="D94" s="96">
        <f>D95+D96+D97</f>
        <v>600000</v>
      </c>
      <c r="E94" s="96">
        <f>E95+E96+E97</f>
        <v>450000</v>
      </c>
      <c r="F94" s="37">
        <f>E94/D94*100</f>
        <v>75</v>
      </c>
      <c r="G94" s="38">
        <f t="shared" ref="G94:G99" si="7">E94-D94</f>
        <v>-150000</v>
      </c>
    </row>
    <row r="95" spans="1:19" ht="81" customHeight="1">
      <c r="A95" s="50" t="s">
        <v>119</v>
      </c>
      <c r="B95" s="64" t="s">
        <v>120</v>
      </c>
      <c r="C95" s="46">
        <v>1493500</v>
      </c>
      <c r="D95" s="46">
        <v>450000</v>
      </c>
      <c r="E95" s="46">
        <v>450000</v>
      </c>
      <c r="F95" s="43">
        <f>E95/D95*100</f>
        <v>100</v>
      </c>
      <c r="G95" s="44">
        <f t="shared" si="7"/>
        <v>0</v>
      </c>
    </row>
    <row r="96" spans="1:19" ht="57.75" customHeight="1">
      <c r="A96" s="65" t="s">
        <v>85</v>
      </c>
      <c r="B96" s="66" t="s">
        <v>86</v>
      </c>
      <c r="C96" s="67">
        <v>1300000</v>
      </c>
      <c r="D96" s="67"/>
      <c r="E96" s="67"/>
      <c r="F96" s="68">
        <v>0</v>
      </c>
      <c r="G96" s="69">
        <f t="shared" si="7"/>
        <v>0</v>
      </c>
    </row>
    <row r="97" spans="1:7" ht="32.25" customHeight="1">
      <c r="A97" s="65" t="s">
        <v>82</v>
      </c>
      <c r="B97" s="66" t="s">
        <v>129</v>
      </c>
      <c r="C97" s="67">
        <v>150000</v>
      </c>
      <c r="D97" s="67">
        <v>150000</v>
      </c>
      <c r="E97" s="67"/>
      <c r="F97" s="68">
        <v>0</v>
      </c>
      <c r="G97" s="69">
        <f t="shared" si="7"/>
        <v>-150000</v>
      </c>
    </row>
    <row r="98" spans="1:7" ht="27.75" customHeight="1" thickBot="1">
      <c r="A98" s="100" t="s">
        <v>34</v>
      </c>
      <c r="B98" s="101" t="s">
        <v>111</v>
      </c>
      <c r="C98" s="102">
        <f>+C79+C82+C86+C94+C89</f>
        <v>7440546</v>
      </c>
      <c r="D98" s="102">
        <f>+D79+D82+D86+D94</f>
        <v>1117894</v>
      </c>
      <c r="E98" s="102">
        <f>+E79+E82+E86+E94</f>
        <v>791820</v>
      </c>
      <c r="F98" s="103">
        <f>E98/D98*100</f>
        <v>70.831402619568578</v>
      </c>
      <c r="G98" s="104">
        <f t="shared" si="7"/>
        <v>-326074</v>
      </c>
    </row>
    <row r="99" spans="1:7" s="6" customFormat="1" ht="32.25" customHeight="1" thickBot="1">
      <c r="A99" s="105"/>
      <c r="B99" s="106" t="s">
        <v>110</v>
      </c>
      <c r="C99" s="107">
        <f>C77+C98</f>
        <v>72245071</v>
      </c>
      <c r="D99" s="108">
        <f>D77+D98</f>
        <v>39284529</v>
      </c>
      <c r="E99" s="109">
        <f>E77+E98</f>
        <v>31173889</v>
      </c>
      <c r="F99" s="110">
        <f>E99/D99*100</f>
        <v>79.354111640233739</v>
      </c>
      <c r="G99" s="111">
        <f t="shared" si="7"/>
        <v>-8110640</v>
      </c>
    </row>
    <row r="100" spans="1:7">
      <c r="A100" s="6"/>
      <c r="B100" s="6"/>
      <c r="C100" s="5"/>
      <c r="D100" s="5"/>
      <c r="E100" s="5"/>
      <c r="F100" s="5"/>
      <c r="G100" s="6"/>
    </row>
    <row r="101" spans="1:7" ht="90.75" customHeight="1">
      <c r="A101" s="117" t="s">
        <v>134</v>
      </c>
      <c r="B101" s="117"/>
      <c r="C101" s="112"/>
      <c r="D101" s="112"/>
      <c r="E101" s="112"/>
      <c r="F101" s="116" t="s">
        <v>135</v>
      </c>
      <c r="G101" s="6"/>
    </row>
    <row r="102" spans="1:7" ht="45.75" hidden="1" customHeight="1">
      <c r="A102" s="6"/>
      <c r="B102" s="9"/>
      <c r="C102" s="70"/>
      <c r="D102" s="70"/>
      <c r="E102" s="70"/>
      <c r="F102" s="70"/>
      <c r="G102" s="6"/>
    </row>
    <row r="103" spans="1:7" hidden="1">
      <c r="A103" s="6"/>
      <c r="B103" s="6"/>
      <c r="C103" s="5"/>
      <c r="D103" s="5"/>
      <c r="E103" s="5"/>
      <c r="F103" s="5"/>
      <c r="G103" s="6"/>
    </row>
    <row r="104" spans="1:7">
      <c r="A104" s="6"/>
      <c r="B104" s="6"/>
      <c r="C104" s="5"/>
      <c r="D104" s="5"/>
      <c r="E104" s="5"/>
      <c r="F104" s="5"/>
      <c r="G104" s="6"/>
    </row>
    <row r="105" spans="1:7">
      <c r="A105" s="6" t="s">
        <v>113</v>
      </c>
      <c r="B105" s="6"/>
      <c r="C105" s="5"/>
      <c r="D105" s="5"/>
      <c r="E105" s="5"/>
      <c r="F105" s="5"/>
      <c r="G105" s="6"/>
    </row>
    <row r="106" spans="1:7">
      <c r="A106" s="6"/>
      <c r="B106" s="6"/>
      <c r="C106" s="5"/>
      <c r="D106" s="5"/>
      <c r="E106" s="5"/>
      <c r="F106" s="5"/>
      <c r="G106" s="6"/>
    </row>
    <row r="107" spans="1:7">
      <c r="A107" s="6"/>
      <c r="B107" s="6"/>
      <c r="C107" s="5"/>
      <c r="D107" s="5"/>
      <c r="E107" s="5"/>
      <c r="F107" s="5"/>
      <c r="G107" s="6"/>
    </row>
    <row r="108" spans="1:7">
      <c r="A108" s="6"/>
      <c r="B108" s="6"/>
      <c r="C108" s="5"/>
      <c r="D108" s="5"/>
      <c r="E108" s="5"/>
      <c r="F108" s="5"/>
      <c r="G108" s="6"/>
    </row>
    <row r="109" spans="1:7">
      <c r="A109" s="6"/>
      <c r="B109" s="6"/>
      <c r="C109" s="5"/>
      <c r="D109" s="5"/>
      <c r="E109" s="5"/>
      <c r="F109" s="5"/>
      <c r="G109" s="6"/>
    </row>
    <row r="110" spans="1:7">
      <c r="A110" s="6"/>
      <c r="B110" s="6"/>
      <c r="C110" s="5"/>
      <c r="D110" s="5"/>
      <c r="E110" s="5"/>
      <c r="F110" s="5"/>
      <c r="G110" s="6"/>
    </row>
    <row r="111" spans="1:7">
      <c r="A111" s="6"/>
      <c r="B111" s="6"/>
      <c r="C111" s="5"/>
      <c r="D111" s="5"/>
      <c r="E111" s="5"/>
      <c r="F111" s="5"/>
      <c r="G111" s="6"/>
    </row>
    <row r="112" spans="1:7">
      <c r="A112" s="6"/>
      <c r="B112" s="6"/>
      <c r="C112" s="5"/>
      <c r="D112" s="5"/>
      <c r="E112" s="5"/>
      <c r="F112" s="5"/>
      <c r="G112" s="6"/>
    </row>
    <row r="113" spans="1:7">
      <c r="A113" s="6"/>
      <c r="B113" s="6"/>
      <c r="C113" s="5"/>
      <c r="D113" s="5"/>
      <c r="E113" s="5"/>
      <c r="F113" s="5"/>
      <c r="G113" s="6"/>
    </row>
    <row r="114" spans="1:7">
      <c r="A114" s="6"/>
      <c r="B114" s="6"/>
      <c r="C114" s="5"/>
      <c r="D114" s="5"/>
      <c r="E114" s="5"/>
      <c r="F114" s="5"/>
      <c r="G114" s="6"/>
    </row>
    <row r="115" spans="1:7">
      <c r="A115" s="6"/>
      <c r="B115" s="6"/>
      <c r="C115" s="5"/>
      <c r="D115" s="5"/>
      <c r="E115" s="5"/>
      <c r="F115" s="5"/>
      <c r="G115" s="6"/>
    </row>
    <row r="116" spans="1:7">
      <c r="A116" s="6"/>
      <c r="B116" s="6"/>
      <c r="C116" s="5"/>
      <c r="D116" s="5"/>
      <c r="E116" s="5"/>
      <c r="F116" s="5"/>
      <c r="G116" s="6"/>
    </row>
    <row r="117" spans="1:7">
      <c r="A117" s="6"/>
      <c r="B117" s="6"/>
      <c r="C117" s="5"/>
      <c r="D117" s="5"/>
      <c r="E117" s="5"/>
      <c r="F117" s="5"/>
      <c r="G117" s="6"/>
    </row>
    <row r="118" spans="1:7">
      <c r="A118" s="6"/>
      <c r="B118" s="6"/>
      <c r="C118" s="5"/>
      <c r="D118" s="5"/>
      <c r="E118" s="5"/>
      <c r="F118" s="5"/>
      <c r="G118" s="6"/>
    </row>
    <row r="119" spans="1:7">
      <c r="A119" s="6"/>
      <c r="B119" s="6"/>
      <c r="C119" s="5"/>
      <c r="D119" s="5"/>
      <c r="E119" s="5"/>
      <c r="F119" s="5"/>
      <c r="G119" s="6"/>
    </row>
    <row r="120" spans="1:7">
      <c r="A120" s="6"/>
      <c r="B120" s="6"/>
      <c r="C120" s="5"/>
      <c r="D120" s="5"/>
      <c r="E120" s="5"/>
      <c r="F120" s="5"/>
      <c r="G120" s="6"/>
    </row>
    <row r="121" spans="1:7">
      <c r="A121" s="6"/>
      <c r="B121" s="6"/>
      <c r="C121" s="5"/>
      <c r="D121" s="5"/>
      <c r="E121" s="5"/>
      <c r="F121" s="5"/>
      <c r="G121" s="6"/>
    </row>
    <row r="122" spans="1:7">
      <c r="A122" s="6"/>
      <c r="B122" s="6"/>
      <c r="C122" s="5"/>
      <c r="D122" s="5"/>
      <c r="E122" s="5"/>
      <c r="F122" s="5"/>
      <c r="G122" s="6"/>
    </row>
    <row r="123" spans="1:7">
      <c r="A123" s="6"/>
      <c r="B123" s="6"/>
      <c r="C123" s="5"/>
      <c r="D123" s="5"/>
      <c r="E123" s="5"/>
      <c r="F123" s="5"/>
      <c r="G123" s="6"/>
    </row>
    <row r="124" spans="1:7">
      <c r="A124" s="6"/>
      <c r="B124" s="6"/>
      <c r="C124" s="5"/>
      <c r="D124" s="5"/>
      <c r="E124" s="5"/>
      <c r="F124" s="5"/>
      <c r="G124" s="6"/>
    </row>
    <row r="125" spans="1:7">
      <c r="A125" s="6"/>
      <c r="B125" s="6"/>
      <c r="C125" s="5"/>
      <c r="D125" s="5"/>
      <c r="E125" s="5"/>
      <c r="F125" s="5"/>
      <c r="G125" s="6"/>
    </row>
    <row r="126" spans="1:7">
      <c r="A126" s="6"/>
      <c r="B126" s="6"/>
      <c r="C126" s="5"/>
      <c r="D126" s="5"/>
      <c r="E126" s="5"/>
      <c r="F126" s="5"/>
      <c r="G126" s="6"/>
    </row>
    <row r="127" spans="1:7">
      <c r="A127" s="6"/>
      <c r="B127" s="6"/>
      <c r="C127" s="5"/>
      <c r="D127" s="5"/>
      <c r="E127" s="5"/>
      <c r="F127" s="5"/>
      <c r="G127" s="6"/>
    </row>
    <row r="128" spans="1:7">
      <c r="A128" s="6"/>
      <c r="B128" s="6"/>
      <c r="C128" s="5"/>
      <c r="D128" s="5"/>
      <c r="E128" s="5"/>
      <c r="F128" s="5"/>
      <c r="G128" s="6"/>
    </row>
    <row r="129" spans="1:7">
      <c r="A129" s="6"/>
      <c r="B129" s="6"/>
      <c r="C129" s="5"/>
      <c r="D129" s="5"/>
      <c r="E129" s="5"/>
      <c r="F129" s="5"/>
      <c r="G129" s="6"/>
    </row>
    <row r="130" spans="1:7">
      <c r="A130" s="6"/>
      <c r="B130" s="6"/>
      <c r="C130" s="5"/>
      <c r="D130" s="5"/>
      <c r="E130" s="5"/>
      <c r="F130" s="5"/>
      <c r="G130" s="6"/>
    </row>
    <row r="131" spans="1:7">
      <c r="A131" s="6"/>
      <c r="B131" s="6"/>
      <c r="C131" s="5"/>
      <c r="D131" s="5"/>
      <c r="E131" s="5"/>
      <c r="F131" s="5"/>
      <c r="G131" s="6"/>
    </row>
    <row r="132" spans="1:7">
      <c r="A132" s="6"/>
      <c r="B132" s="6"/>
      <c r="C132" s="5"/>
      <c r="D132" s="5"/>
      <c r="E132" s="5"/>
      <c r="F132" s="5"/>
      <c r="G132" s="6"/>
    </row>
    <row r="133" spans="1:7">
      <c r="A133" s="6"/>
      <c r="B133" s="6"/>
      <c r="C133" s="5"/>
      <c r="D133" s="5"/>
      <c r="E133" s="5"/>
      <c r="F133" s="5"/>
      <c r="G133" s="6"/>
    </row>
    <row r="134" spans="1:7">
      <c r="A134" s="6"/>
      <c r="B134" s="6"/>
      <c r="C134" s="5"/>
      <c r="D134" s="5"/>
      <c r="E134" s="5"/>
      <c r="F134" s="5"/>
      <c r="G134" s="6"/>
    </row>
    <row r="135" spans="1:7">
      <c r="A135" s="6"/>
      <c r="B135" s="6"/>
      <c r="C135" s="5"/>
      <c r="D135" s="5"/>
      <c r="E135" s="5"/>
      <c r="F135" s="5"/>
      <c r="G135" s="6"/>
    </row>
    <row r="136" spans="1:7">
      <c r="A136" s="6"/>
      <c r="B136" s="6"/>
      <c r="C136" s="5"/>
      <c r="D136" s="5"/>
      <c r="E136" s="5"/>
      <c r="F136" s="5"/>
      <c r="G136" s="6"/>
    </row>
    <row r="137" spans="1:7">
      <c r="A137" s="6"/>
      <c r="B137" s="6"/>
      <c r="C137" s="5"/>
      <c r="D137" s="5"/>
      <c r="E137" s="5"/>
      <c r="F137" s="5"/>
      <c r="G137" s="6"/>
    </row>
    <row r="138" spans="1:7">
      <c r="A138" s="6"/>
      <c r="B138" s="6"/>
      <c r="C138" s="5"/>
      <c r="D138" s="5"/>
      <c r="E138" s="5"/>
      <c r="F138" s="5"/>
      <c r="G138" s="6"/>
    </row>
    <row r="139" spans="1:7">
      <c r="A139" s="6"/>
      <c r="B139" s="6"/>
      <c r="C139" s="5"/>
      <c r="D139" s="5"/>
      <c r="E139" s="5"/>
      <c r="F139" s="5"/>
      <c r="G139" s="6"/>
    </row>
    <row r="140" spans="1:7">
      <c r="A140" s="6"/>
      <c r="B140" s="6"/>
      <c r="C140" s="5"/>
      <c r="D140" s="5"/>
      <c r="E140" s="5"/>
      <c r="F140" s="5"/>
      <c r="G140" s="6"/>
    </row>
    <row r="141" spans="1:7">
      <c r="A141" s="6"/>
      <c r="B141" s="6"/>
      <c r="C141" s="5"/>
      <c r="D141" s="5"/>
      <c r="E141" s="5"/>
      <c r="F141" s="5"/>
      <c r="G141" s="6"/>
    </row>
    <row r="142" spans="1:7">
      <c r="A142" s="6"/>
      <c r="B142" s="6"/>
      <c r="C142" s="5"/>
      <c r="D142" s="5"/>
      <c r="E142" s="5"/>
      <c r="F142" s="5"/>
      <c r="G142" s="6"/>
    </row>
    <row r="143" spans="1:7">
      <c r="A143" s="6"/>
      <c r="B143" s="6"/>
      <c r="C143" s="5"/>
      <c r="D143" s="5"/>
      <c r="E143" s="5"/>
      <c r="F143" s="5"/>
      <c r="G143" s="6"/>
    </row>
    <row r="144" spans="1:7">
      <c r="A144" s="6"/>
      <c r="B144" s="6"/>
      <c r="C144" s="5"/>
      <c r="D144" s="5"/>
      <c r="E144" s="5"/>
      <c r="F144" s="5"/>
      <c r="G144" s="6"/>
    </row>
    <row r="145" spans="1:7">
      <c r="A145" s="6"/>
      <c r="B145" s="6"/>
      <c r="C145" s="5"/>
      <c r="D145" s="5"/>
      <c r="E145" s="5"/>
      <c r="F145" s="5"/>
      <c r="G145" s="6"/>
    </row>
    <row r="146" spans="1:7">
      <c r="A146" s="6"/>
      <c r="B146" s="6"/>
      <c r="C146" s="5"/>
      <c r="D146" s="5"/>
      <c r="E146" s="5"/>
      <c r="F146" s="5"/>
      <c r="G146" s="6"/>
    </row>
    <row r="147" spans="1:7">
      <c r="A147" s="6"/>
      <c r="B147" s="6"/>
      <c r="C147" s="5"/>
      <c r="D147" s="5"/>
      <c r="E147" s="5"/>
      <c r="F147" s="5"/>
      <c r="G147" s="6"/>
    </row>
    <row r="148" spans="1:7">
      <c r="A148" s="6"/>
      <c r="B148" s="6"/>
      <c r="C148" s="5"/>
      <c r="D148" s="5"/>
      <c r="E148" s="5"/>
      <c r="F148" s="5"/>
      <c r="G148" s="6"/>
    </row>
    <row r="149" spans="1:7">
      <c r="A149" s="6"/>
      <c r="B149" s="6"/>
      <c r="C149" s="5"/>
      <c r="D149" s="5"/>
      <c r="E149" s="5"/>
      <c r="F149" s="5"/>
      <c r="G149" s="6"/>
    </row>
    <row r="150" spans="1:7">
      <c r="A150" s="6"/>
      <c r="B150" s="6"/>
      <c r="C150" s="5"/>
      <c r="D150" s="5"/>
      <c r="E150" s="5"/>
      <c r="F150" s="5"/>
      <c r="G150" s="6"/>
    </row>
    <row r="151" spans="1:7">
      <c r="A151" s="6"/>
      <c r="B151" s="6"/>
      <c r="C151" s="5"/>
      <c r="D151" s="5"/>
      <c r="E151" s="5"/>
      <c r="F151" s="5"/>
      <c r="G151" s="6"/>
    </row>
    <row r="152" spans="1:7">
      <c r="A152" s="6"/>
      <c r="B152" s="6"/>
      <c r="C152" s="5"/>
      <c r="D152" s="5"/>
      <c r="E152" s="5"/>
      <c r="F152" s="5"/>
      <c r="G152" s="6"/>
    </row>
    <row r="153" spans="1:7">
      <c r="A153" s="6"/>
      <c r="B153" s="6"/>
      <c r="C153" s="5"/>
      <c r="D153" s="5"/>
      <c r="E153" s="5"/>
      <c r="F153" s="5"/>
      <c r="G153" s="6"/>
    </row>
    <row r="154" spans="1:7">
      <c r="A154" s="6"/>
      <c r="B154" s="6"/>
      <c r="C154" s="5"/>
      <c r="D154" s="5"/>
      <c r="E154" s="5"/>
      <c r="F154" s="5"/>
      <c r="G154" s="6"/>
    </row>
    <row r="155" spans="1:7">
      <c r="A155" s="6"/>
      <c r="B155" s="6"/>
      <c r="C155" s="5"/>
      <c r="D155" s="5"/>
      <c r="E155" s="5"/>
      <c r="F155" s="5"/>
      <c r="G155" s="6"/>
    </row>
    <row r="156" spans="1:7">
      <c r="A156" s="6"/>
      <c r="B156" s="6"/>
      <c r="C156" s="5"/>
      <c r="D156" s="5"/>
      <c r="E156" s="5"/>
      <c r="F156" s="5"/>
      <c r="G156" s="6"/>
    </row>
    <row r="157" spans="1:7">
      <c r="A157" s="6"/>
      <c r="B157" s="6"/>
      <c r="C157" s="5"/>
      <c r="D157" s="5"/>
      <c r="E157" s="5"/>
      <c r="F157" s="5"/>
      <c r="G157" s="6"/>
    </row>
    <row r="158" spans="1:7">
      <c r="A158" s="6"/>
      <c r="B158" s="6"/>
      <c r="C158" s="5"/>
      <c r="D158" s="5"/>
      <c r="E158" s="5"/>
      <c r="F158" s="5"/>
      <c r="G158" s="6"/>
    </row>
    <row r="159" spans="1:7">
      <c r="A159" s="6"/>
      <c r="B159" s="6"/>
      <c r="C159" s="5"/>
      <c r="D159" s="5"/>
      <c r="E159" s="5"/>
      <c r="F159" s="5"/>
      <c r="G159" s="6"/>
    </row>
    <row r="160" spans="1:7">
      <c r="A160" s="6"/>
      <c r="B160" s="6"/>
      <c r="C160" s="5"/>
      <c r="D160" s="5"/>
      <c r="E160" s="5"/>
      <c r="F160" s="5"/>
      <c r="G160" s="6"/>
    </row>
    <row r="161" spans="1:7">
      <c r="A161" s="6"/>
      <c r="B161" s="6"/>
      <c r="C161" s="5"/>
      <c r="D161" s="5"/>
      <c r="E161" s="5"/>
      <c r="F161" s="5"/>
      <c r="G161" s="5"/>
    </row>
    <row r="162" spans="1:7">
      <c r="A162" s="6"/>
      <c r="B162" s="6"/>
      <c r="C162" s="5"/>
      <c r="D162" s="5"/>
      <c r="E162" s="5"/>
      <c r="F162" s="5"/>
      <c r="G162" s="5"/>
    </row>
    <row r="163" spans="1:7">
      <c r="A163" s="6"/>
      <c r="B163" s="6"/>
      <c r="C163" s="5"/>
      <c r="D163" s="5"/>
      <c r="E163" s="5"/>
      <c r="F163" s="5"/>
      <c r="G163" s="5"/>
    </row>
    <row r="164" spans="1:7">
      <c r="A164" s="6"/>
      <c r="B164" s="6"/>
      <c r="C164" s="5"/>
      <c r="D164" s="5"/>
      <c r="E164" s="5"/>
      <c r="F164" s="5"/>
      <c r="G164" s="5"/>
    </row>
    <row r="165" spans="1:7">
      <c r="A165" s="6"/>
      <c r="B165" s="6"/>
      <c r="C165" s="5"/>
      <c r="D165" s="5"/>
      <c r="E165" s="5"/>
      <c r="F165" s="5"/>
      <c r="G165" s="5"/>
    </row>
    <row r="166" spans="1:7">
      <c r="A166" s="6"/>
      <c r="B166" s="6"/>
      <c r="C166" s="5"/>
      <c r="D166" s="5"/>
      <c r="E166" s="5"/>
      <c r="F166" s="5"/>
      <c r="G166" s="5"/>
    </row>
    <row r="167" spans="1:7">
      <c r="A167" s="6"/>
      <c r="B167" s="6"/>
      <c r="C167" s="5"/>
      <c r="D167" s="5"/>
      <c r="E167" s="5"/>
      <c r="F167" s="5"/>
      <c r="G167" s="5"/>
    </row>
    <row r="168" spans="1:7">
      <c r="A168" s="6"/>
      <c r="B168" s="6"/>
      <c r="C168" s="5"/>
      <c r="D168" s="5"/>
      <c r="E168" s="5"/>
      <c r="F168" s="5"/>
      <c r="G168" s="5"/>
    </row>
    <row r="169" spans="1:7">
      <c r="A169" s="6"/>
      <c r="B169" s="6"/>
      <c r="C169" s="5"/>
      <c r="D169" s="5"/>
      <c r="E169" s="5"/>
      <c r="F169" s="5"/>
      <c r="G169" s="5"/>
    </row>
    <row r="170" spans="1:7">
      <c r="A170" s="6"/>
      <c r="B170" s="6"/>
      <c r="C170" s="5"/>
      <c r="D170" s="5"/>
      <c r="E170" s="5"/>
      <c r="F170" s="5"/>
      <c r="G170" s="5"/>
    </row>
    <row r="171" spans="1:7">
      <c r="A171" s="6"/>
      <c r="B171" s="6"/>
      <c r="C171" s="5"/>
      <c r="D171" s="5"/>
      <c r="E171" s="5"/>
      <c r="F171" s="5"/>
      <c r="G171" s="5"/>
    </row>
    <row r="172" spans="1:7">
      <c r="A172" s="6"/>
      <c r="B172" s="6"/>
      <c r="C172" s="5"/>
      <c r="D172" s="5"/>
      <c r="E172" s="5"/>
      <c r="F172" s="5"/>
      <c r="G172" s="5"/>
    </row>
    <row r="173" spans="1:7">
      <c r="A173" s="6"/>
      <c r="B173" s="6"/>
      <c r="C173" s="5"/>
      <c r="D173" s="5"/>
      <c r="E173" s="5"/>
      <c r="F173" s="5"/>
      <c r="G173" s="5"/>
    </row>
    <row r="174" spans="1:7">
      <c r="A174" s="6"/>
      <c r="B174" s="6"/>
      <c r="C174" s="5"/>
      <c r="D174" s="5"/>
      <c r="E174" s="5"/>
      <c r="F174" s="5"/>
      <c r="G174" s="5"/>
    </row>
    <row r="175" spans="1:7">
      <c r="A175" s="6"/>
      <c r="B175" s="6"/>
      <c r="C175" s="5"/>
      <c r="D175" s="5"/>
      <c r="E175" s="5"/>
      <c r="F175" s="5"/>
      <c r="G175" s="5"/>
    </row>
    <row r="176" spans="1:7">
      <c r="A176" s="6"/>
      <c r="B176" s="6"/>
      <c r="C176" s="5"/>
      <c r="D176" s="5"/>
      <c r="E176" s="5"/>
      <c r="F176" s="5"/>
      <c r="G176" s="5"/>
    </row>
    <row r="177" spans="1:7">
      <c r="A177" s="6"/>
      <c r="B177" s="6"/>
      <c r="C177" s="5"/>
      <c r="D177" s="5"/>
      <c r="E177" s="5"/>
      <c r="F177" s="5"/>
      <c r="G177" s="5"/>
    </row>
    <row r="178" spans="1:7">
      <c r="A178" s="6"/>
      <c r="B178" s="6"/>
      <c r="C178" s="5"/>
      <c r="D178" s="5"/>
      <c r="E178" s="5"/>
      <c r="F178" s="5"/>
      <c r="G178" s="5"/>
    </row>
    <row r="179" spans="1:7">
      <c r="A179" s="6"/>
      <c r="B179" s="6"/>
      <c r="C179" s="5"/>
      <c r="D179" s="5"/>
      <c r="E179" s="5"/>
      <c r="F179" s="5"/>
      <c r="G179" s="5"/>
    </row>
    <row r="180" spans="1:7">
      <c r="A180" s="6"/>
      <c r="B180" s="6"/>
      <c r="C180" s="5"/>
      <c r="D180" s="5"/>
      <c r="E180" s="5"/>
      <c r="F180" s="5"/>
      <c r="G180" s="5"/>
    </row>
    <row r="181" spans="1:7">
      <c r="A181" s="6"/>
      <c r="B181" s="6"/>
      <c r="C181" s="5"/>
      <c r="D181" s="5"/>
      <c r="E181" s="5"/>
      <c r="F181" s="5"/>
      <c r="G181" s="5"/>
    </row>
    <row r="182" spans="1:7">
      <c r="A182" s="6"/>
      <c r="B182" s="6"/>
      <c r="C182" s="5"/>
      <c r="D182" s="5"/>
      <c r="E182" s="5"/>
      <c r="F182" s="5"/>
      <c r="G182" s="5"/>
    </row>
    <row r="183" spans="1:7">
      <c r="A183" s="6"/>
      <c r="B183" s="6"/>
      <c r="C183" s="5"/>
      <c r="D183" s="5"/>
      <c r="E183" s="5"/>
      <c r="F183" s="5"/>
      <c r="G183" s="5"/>
    </row>
    <row r="184" spans="1:7">
      <c r="A184" s="6"/>
      <c r="B184" s="6"/>
      <c r="C184" s="5"/>
      <c r="D184" s="5"/>
      <c r="E184" s="5"/>
      <c r="F184" s="5"/>
      <c r="G184" s="5"/>
    </row>
    <row r="185" spans="1:7">
      <c r="A185" s="6"/>
      <c r="B185" s="6"/>
      <c r="C185" s="5"/>
      <c r="D185" s="5"/>
      <c r="E185" s="5"/>
      <c r="F185" s="5"/>
      <c r="G185" s="5"/>
    </row>
    <row r="186" spans="1:7">
      <c r="A186" s="6"/>
      <c r="B186" s="6"/>
      <c r="C186" s="5"/>
      <c r="D186" s="5"/>
      <c r="E186" s="5"/>
      <c r="F186" s="5"/>
      <c r="G186" s="5"/>
    </row>
    <row r="187" spans="1:7">
      <c r="A187" s="6"/>
      <c r="B187" s="6"/>
      <c r="C187" s="5"/>
      <c r="D187" s="5"/>
      <c r="E187" s="5"/>
      <c r="F187" s="5"/>
      <c r="G187" s="5"/>
    </row>
    <row r="188" spans="1:7">
      <c r="A188" s="6"/>
      <c r="B188" s="6"/>
      <c r="C188" s="5"/>
      <c r="D188" s="5"/>
      <c r="E188" s="5"/>
      <c r="F188" s="5"/>
      <c r="G188" s="5"/>
    </row>
    <row r="189" spans="1:7">
      <c r="A189" s="6"/>
      <c r="B189" s="6"/>
      <c r="C189" s="5"/>
      <c r="D189" s="5"/>
      <c r="E189" s="5"/>
      <c r="F189" s="5"/>
      <c r="G189" s="5"/>
    </row>
    <row r="190" spans="1:7">
      <c r="A190" s="6"/>
      <c r="B190" s="6"/>
      <c r="C190" s="5"/>
      <c r="D190" s="5"/>
      <c r="E190" s="5"/>
      <c r="F190" s="5"/>
      <c r="G190" s="5"/>
    </row>
    <row r="191" spans="1:7">
      <c r="A191" s="6"/>
      <c r="B191" s="6"/>
      <c r="C191" s="5"/>
      <c r="D191" s="5"/>
      <c r="E191" s="5"/>
      <c r="F191" s="5"/>
      <c r="G191" s="5"/>
    </row>
    <row r="192" spans="1:7">
      <c r="A192" s="6"/>
      <c r="B192" s="6"/>
      <c r="C192" s="5"/>
      <c r="D192" s="5"/>
      <c r="E192" s="5"/>
      <c r="F192" s="5"/>
      <c r="G192" s="5"/>
    </row>
    <row r="193" spans="1:7">
      <c r="A193" s="6"/>
      <c r="B193" s="6"/>
      <c r="C193" s="5"/>
      <c r="D193" s="5"/>
      <c r="E193" s="5"/>
      <c r="F193" s="5"/>
      <c r="G193" s="5"/>
    </row>
    <row r="194" spans="1:7">
      <c r="A194" s="6"/>
      <c r="B194" s="6"/>
      <c r="C194" s="5"/>
      <c r="D194" s="5"/>
      <c r="E194" s="5"/>
      <c r="F194" s="5"/>
      <c r="G194" s="5"/>
    </row>
    <row r="195" spans="1:7">
      <c r="A195" s="6"/>
      <c r="B195" s="6"/>
      <c r="C195" s="5"/>
      <c r="D195" s="5"/>
      <c r="E195" s="5"/>
      <c r="F195" s="5"/>
      <c r="G195" s="5"/>
    </row>
    <row r="196" spans="1:7">
      <c r="A196" s="6"/>
      <c r="B196" s="6"/>
      <c r="C196" s="5"/>
      <c r="D196" s="5"/>
      <c r="E196" s="5"/>
      <c r="F196" s="5"/>
      <c r="G196" s="5"/>
    </row>
    <row r="197" spans="1:7">
      <c r="A197" s="6"/>
      <c r="B197" s="6"/>
      <c r="C197" s="5"/>
      <c r="D197" s="5"/>
      <c r="E197" s="5"/>
      <c r="F197" s="5"/>
      <c r="G197" s="5"/>
    </row>
    <row r="198" spans="1:7">
      <c r="A198" s="6"/>
      <c r="B198" s="6"/>
      <c r="C198" s="5"/>
      <c r="D198" s="5"/>
      <c r="E198" s="5"/>
      <c r="F198" s="5"/>
      <c r="G198" s="5"/>
    </row>
    <row r="199" spans="1:7">
      <c r="A199" s="6"/>
      <c r="B199" s="6"/>
      <c r="C199" s="5"/>
      <c r="D199" s="5"/>
      <c r="E199" s="5"/>
      <c r="F199" s="5"/>
      <c r="G199" s="5"/>
    </row>
    <row r="200" spans="1:7">
      <c r="A200" s="6"/>
      <c r="B200" s="6"/>
      <c r="C200" s="5"/>
      <c r="D200" s="5"/>
      <c r="E200" s="5"/>
      <c r="F200" s="5"/>
      <c r="G200" s="5"/>
    </row>
    <row r="201" spans="1:7">
      <c r="A201" s="6"/>
      <c r="B201" s="6"/>
      <c r="C201" s="5"/>
      <c r="D201" s="5"/>
      <c r="E201" s="5"/>
      <c r="F201" s="5"/>
      <c r="G201" s="5"/>
    </row>
    <row r="202" spans="1:7">
      <c r="A202" s="6"/>
      <c r="B202" s="6"/>
      <c r="C202" s="5"/>
      <c r="D202" s="5"/>
      <c r="E202" s="5"/>
      <c r="F202" s="5"/>
      <c r="G202" s="5"/>
    </row>
    <row r="203" spans="1:7">
      <c r="A203" s="6"/>
      <c r="B203" s="6"/>
      <c r="C203" s="5"/>
      <c r="D203" s="5"/>
      <c r="E203" s="5"/>
      <c r="F203" s="5"/>
      <c r="G203" s="5"/>
    </row>
    <row r="204" spans="1:7">
      <c r="A204" s="6"/>
      <c r="B204" s="6"/>
      <c r="C204" s="5"/>
      <c r="D204" s="5"/>
      <c r="E204" s="5"/>
      <c r="F204" s="5"/>
      <c r="G204" s="5"/>
    </row>
    <row r="205" spans="1:7">
      <c r="A205" s="6"/>
      <c r="B205" s="6"/>
      <c r="C205" s="5"/>
      <c r="D205" s="5"/>
      <c r="E205" s="5"/>
      <c r="F205" s="5"/>
      <c r="G205" s="5"/>
    </row>
    <row r="206" spans="1:7">
      <c r="A206" s="6"/>
      <c r="B206" s="6"/>
      <c r="C206" s="5"/>
      <c r="D206" s="5"/>
      <c r="E206" s="5"/>
      <c r="F206" s="5"/>
      <c r="G206" s="5"/>
    </row>
    <row r="207" spans="1:7">
      <c r="A207" s="6"/>
      <c r="B207" s="6"/>
      <c r="C207" s="5"/>
      <c r="D207" s="5"/>
      <c r="E207" s="5"/>
      <c r="F207" s="5"/>
      <c r="G207" s="5"/>
    </row>
    <row r="208" spans="1:7">
      <c r="A208" s="6"/>
      <c r="B208" s="6"/>
      <c r="C208" s="5"/>
      <c r="D208" s="5"/>
      <c r="E208" s="5"/>
      <c r="F208" s="5"/>
      <c r="G208" s="5"/>
    </row>
  </sheetData>
  <mergeCells count="10">
    <mergeCell ref="A101:B101"/>
    <mergeCell ref="A39:G39"/>
    <mergeCell ref="A78:G78"/>
    <mergeCell ref="A38:G38"/>
    <mergeCell ref="F4:G4"/>
    <mergeCell ref="A9:G9"/>
    <mergeCell ref="A5:G5"/>
    <mergeCell ref="A6:G6"/>
    <mergeCell ref="A10:G10"/>
    <mergeCell ref="A31:G31"/>
  </mergeCells>
  <phoneticPr fontId="0" type="noConversion"/>
  <printOptions horizontalCentered="1"/>
  <pageMargins left="0.39370078740157483" right="0.19685039370078741" top="0.19685039370078741" bottom="0.19685039370078741" header="0.51181102362204722" footer="0"/>
  <pageSetup paperSize="9" scale="60" fitToHeight="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1</vt:lpstr>
      <vt:lpstr>'дод 1'!Область_печати</vt:lpstr>
    </vt:vector>
  </TitlesOfParts>
  <Company>OFU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777</cp:lastModifiedBy>
  <cp:lastPrinted>2020-07-24T11:28:15Z</cp:lastPrinted>
  <dcterms:created xsi:type="dcterms:W3CDTF">2002-04-09T08:55:05Z</dcterms:created>
  <dcterms:modified xsi:type="dcterms:W3CDTF">2020-07-28T12:28:00Z</dcterms:modified>
</cp:coreProperties>
</file>