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дод" sheetId="1" r:id="rId1"/>
  </sheets>
  <definedNames>
    <definedName name="_xlnm.Print_Titles" localSheetId="0">дод!$A:$B</definedName>
    <definedName name="_xlnm.Print_Area" localSheetId="0">дод!$A$1:$AM$34</definedName>
  </definedNames>
  <calcPr calcId="114210" fullCalcOnLoad="1"/>
</workbook>
</file>

<file path=xl/calcChain.xml><?xml version="1.0" encoding="utf-8"?>
<calcChain xmlns="http://schemas.openxmlformats.org/spreadsheetml/2006/main">
  <c r="AC31" i="1"/>
  <c r="AA32"/>
  <c r="W32"/>
  <c r="AC16"/>
  <c r="AC17"/>
  <c r="AC18"/>
  <c r="AC19"/>
  <c r="AC20"/>
  <c r="AC21"/>
  <c r="AC22"/>
  <c r="AC23"/>
  <c r="AC24"/>
  <c r="AC25"/>
  <c r="AC26"/>
  <c r="AC27"/>
  <c r="AC28"/>
  <c r="AC29"/>
  <c r="AC30"/>
  <c r="AB32"/>
  <c r="AK32"/>
  <c r="AG32"/>
  <c r="AL32"/>
  <c r="Z32"/>
  <c r="V32"/>
  <c r="X32"/>
  <c r="AM30"/>
  <c r="AH32"/>
  <c r="AM28"/>
  <c r="AD32"/>
  <c r="AE32"/>
  <c r="AF32"/>
  <c r="AI32"/>
  <c r="AJ32"/>
  <c r="AM25"/>
  <c r="AM16"/>
  <c r="AM17"/>
  <c r="AM18"/>
  <c r="AM19"/>
  <c r="AM20"/>
  <c r="AM21"/>
  <c r="AM22"/>
  <c r="AM23"/>
  <c r="AM24"/>
  <c r="AM26"/>
  <c r="AM27"/>
  <c r="AM29"/>
  <c r="AM31"/>
  <c r="T32"/>
  <c r="U32"/>
  <c r="C32"/>
  <c r="D32"/>
  <c r="F32"/>
  <c r="G32"/>
  <c r="H32"/>
  <c r="I32"/>
  <c r="J32"/>
  <c r="K32"/>
  <c r="L32"/>
  <c r="M32"/>
  <c r="N32"/>
  <c r="AM32"/>
  <c r="R23"/>
  <c r="R21"/>
  <c r="R19"/>
  <c r="R17"/>
  <c r="R16"/>
  <c r="S21"/>
  <c r="S16"/>
  <c r="Y17"/>
  <c r="Y21"/>
  <c r="Q23"/>
  <c r="Q32"/>
  <c r="P23"/>
  <c r="P21"/>
  <c r="O23"/>
  <c r="O21"/>
  <c r="O19"/>
  <c r="O17"/>
  <c r="O16"/>
  <c r="E23"/>
  <c r="E21"/>
  <c r="E19"/>
  <c r="E17"/>
  <c r="E16"/>
  <c r="O32"/>
  <c r="S32"/>
  <c r="R32"/>
  <c r="E32"/>
  <c r="P32"/>
  <c r="Y32"/>
  <c r="AC32"/>
</calcChain>
</file>

<file path=xl/sharedStrings.xml><?xml version="1.0" encoding="utf-8"?>
<sst xmlns="http://schemas.openxmlformats.org/spreadsheetml/2006/main" count="79" uniqueCount="69">
  <si>
    <t>Найменування бюджету - одержувача/надавача міжбюджетного трансферту</t>
  </si>
  <si>
    <t>Трансферти з інших місцевих бюджетів</t>
  </si>
  <si>
    <t>дотація на:</t>
  </si>
  <si>
    <t>субвенції</t>
  </si>
  <si>
    <t>загального фонду на:</t>
  </si>
  <si>
    <t>спеціального фонду на:</t>
  </si>
  <si>
    <t>Бражківський</t>
  </si>
  <si>
    <t>Бригадирівський</t>
  </si>
  <si>
    <t>Бугаївський</t>
  </si>
  <si>
    <t>Вірнопільський</t>
  </si>
  <si>
    <t>Довгеньківський</t>
  </si>
  <si>
    <t>Заводський</t>
  </si>
  <si>
    <t>Іванчуківський</t>
  </si>
  <si>
    <t>Куньєвський</t>
  </si>
  <si>
    <t>Левківський</t>
  </si>
  <si>
    <t>М.Камишуваський</t>
  </si>
  <si>
    <t>Олександрівський</t>
  </si>
  <si>
    <t>Чистоводівський</t>
  </si>
  <si>
    <t>утримання сільських клубних закладів і бібліотек</t>
  </si>
  <si>
    <t>Оскільський сільський бюджет</t>
  </si>
  <si>
    <t>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</si>
  <si>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на здійснення переданих видатків у сфері охорони здоров`я за рахунок коштів медичної субвенції</t>
  </si>
  <si>
    <t>Обласний бюджет Харківської області</t>
  </si>
  <si>
    <t>УСЬОГО</t>
  </si>
  <si>
    <t>Х</t>
  </si>
  <si>
    <t>усього трансферти іншим бюджетам</t>
  </si>
  <si>
    <t>усього трансферти з інших місцевих бюджетів</t>
  </si>
  <si>
    <t>(код бюджету)</t>
  </si>
  <si>
    <t>Міжбюджетні трансферти на 2020 рік</t>
  </si>
  <si>
    <t>бюджет Ізюмської міської ОТГ</t>
  </si>
  <si>
    <t xml:space="preserve"> покращення матеріально-технічної бази загальноосвітніх навчальних закладів району</t>
  </si>
  <si>
    <t>Код бюджету</t>
  </si>
  <si>
    <t>до рішення районної ради</t>
  </si>
  <si>
    <t>Трансферти іншим  бюджетам</t>
  </si>
  <si>
    <t>Державний бюджет</t>
  </si>
  <si>
    <r>
      <t>виплату компенсації фізичним особам, які надають соціальні послуги згідно із ПКМ України від 29.04.04 №558 "Про затвердження Порядку призначення і виплати компенсацій фізичним особам, які надають соціальні послуги"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</si>
  <si>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>відшкодування Виробничому підрозділу "Харківська дирекція залізничних перевезень" регіональноїфілії "Південна залізниця" ПАТ "Українська залізниця" за фактично понесені збитки, повязані з безкоштовним перевезенням пільгових категорій населення, які відповідно до діючого законодавства України користуються правом безоплатного проїзду</t>
    </r>
    <r>
      <rPr>
        <i/>
        <sz val="16"/>
        <rFont val="Times New Roman"/>
        <family val="1"/>
        <charset val="204"/>
      </rPr>
      <t xml:space="preserve"> (Програма соціального захисту населення Ізюмського району на 2020 рік)</t>
    </r>
  </si>
  <si>
    <r>
      <t xml:space="preserve">відшкодування витрат, повязаних з наданням пільг, категоріям населення, які відповідно до діючого законодавства України мають право на пільгове користування послугами звязку, Центру обслуговування абонентів №6 Харківської філії ПАТ "Укртелеком"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</si>
  <si>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забезпечення населення адміністративними послугами, встановлених відповідно Закону України "Про адміністративні послуги" та Розпорядження Кабінету Міністрів України №523 від 16.05.2014 "Деякі питання надання адміністративних послуг органів виконавчої влади через центри адміністративних послуг"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</si>
  <si>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компенсацію громадянам, які постраждали внаслідок Чорнобильської катастрофи і віднесені до категорії 1, безплатного проїзду один раз на рік до будь-якого пункту України і назад автомобільним або повітряним, або залізничним, або водним транспортом, відповідно до Закону України "Про статус і соціальний захист громадян, які постраждали внаслідок Чорнобильської катастрофи"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</si>
  <si>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проведення виїзної роботи "мобільного соціального офісу"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</si>
  <si>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виготовлення бланків посвідчень багатодітних сімей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</si>
  <si>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 проведення санаторно-курортного лікування осіб з інвалідністю, ветеранів війни, осіб, на яких поширюється дія Законів України «Про статус ветеранів війни, гарантії їх соціального захисту» та «Про жертви нацистських переслідувань», у санаторно-курортних закладах Харківської області </t>
    </r>
    <r>
      <rPr>
        <i/>
        <sz val="16"/>
        <rFont val="Times New Roman"/>
        <family val="1"/>
        <charset val="204"/>
      </rPr>
      <t>(комплексна Програма соціального захисту населення Харківської області на 2016-2020 роки)</t>
    </r>
  </si>
  <si>
    <r>
      <t xml:space="preserve"> проведення відпочинку у санаторно-курортних закладах Харківської області осіб, які безпосередньо брали участь в антитерористичній операції чи здійсненні заходів із забезпечення національної безпеки і оборони, із відсічі і стримування збройної агресії Російської Федерації в Донецькій та Луганській областях у районах її проведення, членів їх сімей та членів сімей загиблих учасників бойових дій</t>
    </r>
    <r>
      <rPr>
        <i/>
        <sz val="16"/>
        <rFont val="Times New Roman"/>
        <family val="1"/>
        <charset val="204"/>
      </rPr>
      <t xml:space="preserve"> (комплексна Програма соціального захисту населення Харківської області на 2016-2020 роки)</t>
    </r>
  </si>
  <si>
    <r>
      <t>проведення санаторно-курортного лікування постраждалих громадян, віднесених до категорії 2, та потерпілих дітей (крім дітей з інвалідністю, інвалідність яких пов’язана з Чорнобильською катастрофою)</t>
    </r>
    <r>
      <rPr>
        <i/>
        <sz val="16"/>
        <rFont val="Times New Roman"/>
        <family val="1"/>
        <charset val="204"/>
      </rPr>
      <t xml:space="preserve"> (комплексна Програма соціального захисту населення Харківської області на 2016-2020 роки)</t>
    </r>
  </si>
  <si>
    <t>Додаток 5</t>
  </si>
  <si>
    <r>
      <t xml:space="preserve">придбання засобів захисту для медичних працівників та туберкуліну для медичних закладів  сільських рад </t>
    </r>
    <r>
      <rPr>
        <i/>
        <sz val="16"/>
        <rFont val="Times New Roman"/>
        <family val="1"/>
        <charset val="204"/>
      </rPr>
      <t>(Програма економічного і соціального  розвитку Ізюмського району Харківської області на 2020 рік)</t>
    </r>
  </si>
  <si>
    <r>
      <t xml:space="preserve">на придбання засобів захисту для медичних працівників та туберкуліну для медичних закладів  сільських рад для передачі субвенції  бюджету Оскільської сільської ОТГ  </t>
    </r>
    <r>
      <rPr>
        <b/>
        <i/>
        <sz val="16"/>
        <rFont val="Times New Roman"/>
        <family val="1"/>
        <charset val="204"/>
      </rPr>
      <t>(Програма економічного і соціального  розвитку Ізюмського району Харківської області на 2020 рік</t>
    </r>
  </si>
  <si>
    <t xml:space="preserve">для  забезпечення безперебійної роботи та оновлення вебсайту районної ради, оприлюднення на офіційному сайті ради інформації щодо діяльності районної ради та сільських рад району виконання заходів Програми розвитку місцевого самоврядування в Ізюмському районі на 2019-2021 роки </t>
  </si>
  <si>
    <t xml:space="preserve"> на виготовлення бланків посвідчень багатодітних сімей (Програма економічного і соціального  розвитку Ізюмського району Харківської області на 2020 рік)</t>
  </si>
  <si>
    <t>виконання заходів Програми економічного і соціального  розвитку Ізюмського району Харківської області на 2020 рік щодо інвестиційних проектів</t>
  </si>
  <si>
    <t>на поточний ремонт водопроводу с. Чистоводівка Ізюмського району Харківської області (Програма економічного і соціального  розвитку Ізюмського району Харківської області на 2020 рік)</t>
  </si>
  <si>
    <t>(грн)</t>
  </si>
  <si>
    <r>
      <t xml:space="preserve">відшкодування автоперевізникам-одержувачам бюджетних коштів за фактично понесені збитки, повязані з безкоштовним перевезенням пільгових категорій населення на території району, які відповідно до діючого законодавства України користуються правом безоплатного проїзду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</si>
  <si>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 виплату матеріальної допомоги малозабезпеченим верствам населення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</si>
  <si>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 забезпечення шкільних автобусів паливно-мастильними матеріалами, запасними частинами тощо, ремонт шкільних автобусів, безкоштовне підвезення до місця навчання і додому дітей дошкільного віку, учнів та працівників </t>
    </r>
    <r>
      <rPr>
        <i/>
        <sz val="16"/>
        <rFont val="Times New Roman"/>
        <family val="1"/>
        <charset val="204"/>
      </rPr>
      <t>(районна Програма розвитку навчальних закладів Ізюмського району на 2019-2020 роки)</t>
    </r>
  </si>
  <si>
    <r>
      <t xml:space="preserve"> забезпечення харчуванням учнів 1-4 класів та вихованців </t>
    </r>
    <r>
      <rPr>
        <i/>
        <sz val="16"/>
        <rFont val="Times New Roman"/>
        <family val="1"/>
        <charset val="204"/>
      </rPr>
      <t>(районна Програма розвитку навчальних закладів Ізюмського району на 2019-2020 роки)</t>
    </r>
  </si>
  <si>
    <r>
      <t xml:space="preserve">державному бюджету на виконання програм соціально-економічного розвитку регіонів  -фінансування заходів </t>
    </r>
    <r>
      <rPr>
        <i/>
        <sz val="16"/>
        <rFont val="Times New Roman"/>
        <family val="1"/>
        <charset val="204"/>
      </rPr>
      <t>комплексної  Програми запобігання виникнення пожеж, надзвичайних ситуацій та зменшення їх наслідків в Ізюмському районі на 2016-2020 роки</t>
    </r>
  </si>
  <si>
    <r>
      <t xml:space="preserve"> проведення санаторно-курортного лікування громадян, які постраждали внаслідок Чорнобильської катастрофи, віднесених до категорії І  </t>
    </r>
    <r>
      <rPr>
        <i/>
        <sz val="16"/>
        <rFont val="Times New Roman"/>
        <family val="1"/>
        <charset val="204"/>
      </rPr>
      <t xml:space="preserve"> </t>
    </r>
  </si>
  <si>
    <r>
      <t xml:space="preserve"> на забезпечення якісної, сучасної та доступної загальної середньої освіти </t>
    </r>
    <r>
      <rPr>
        <b/>
        <sz val="16"/>
        <rFont val="Times New Roman"/>
        <family val="1"/>
        <charset val="204"/>
      </rPr>
      <t>«Нова українська школа»</t>
    </r>
    <r>
      <rPr>
        <sz val="16"/>
        <rFont val="Times New Roman"/>
        <family val="1"/>
        <charset val="204"/>
      </rPr>
      <t xml:space="preserve"> </t>
    </r>
    <r>
      <rPr>
        <i/>
        <sz val="16"/>
        <rFont val="Times New Roman"/>
        <family val="1"/>
        <charset val="204"/>
      </rPr>
      <t>за рахунок відповідної субвенції з державного бюджету»</t>
    </r>
  </si>
  <si>
    <r>
      <t xml:space="preserve">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</t>
    </r>
    <r>
      <rPr>
        <i/>
        <sz val="16"/>
        <rFont val="Times New Roman"/>
        <family val="1"/>
        <charset val="204"/>
      </rPr>
      <t>за рахунок відповідної субвенції з державного бюджету</t>
    </r>
  </si>
  <si>
    <t>співфінансування міні грантів у рамках виконання проекту «Ефективна первинна медицина в громаді» (комплексна програма «Розвиток місцевого самоврядування в Харківській області на 2017-2021 роки»)</t>
  </si>
  <si>
    <t>покращення соціального захисту окремих категорій педагогічних працівників закладів загальної середньої освіти за рахунок відповідної субвенції з державного бюджету</t>
  </si>
  <si>
    <t>облаштування автоматичної пожежної сигналізації в опорних закладах загальної середньої освіти у 2020 році за рахунок залишку освітньої субвенції з державного бюджету, що утворився на початок бюджетного періоду</t>
  </si>
  <si>
    <t>Юлія Ілюхіна 21153</t>
  </si>
  <si>
    <t>Керуючий справами виконаівчого апарату                                      (секретаріату) районної ради</t>
  </si>
  <si>
    <t>Н,САНЖАРЕВСЬКА</t>
  </si>
  <si>
    <t>від 10.06.2020р. №807-VІІ</t>
  </si>
  <si>
    <t>(LVсесія VII скликання)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</si>
</sst>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1" fontId="2" fillId="2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4" fillId="0" borderId="0" xfId="0" applyFont="1"/>
    <xf numFmtId="3" fontId="3" fillId="0" borderId="0" xfId="0" applyNumberFormat="1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9" fillId="0" borderId="0" xfId="0" applyFont="1" applyAlignment="1"/>
    <xf numFmtId="0" fontId="6" fillId="0" borderId="3" xfId="0" applyFont="1" applyBorder="1" applyAlignment="1">
      <alignment wrapText="1"/>
    </xf>
    <xf numFmtId="0" fontId="6" fillId="0" borderId="0" xfId="0" applyFont="1" applyAlignment="1"/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5" fillId="4" borderId="4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top" wrapText="1"/>
    </xf>
    <xf numFmtId="0" fontId="19" fillId="0" borderId="0" xfId="0" applyFont="1"/>
    <xf numFmtId="0" fontId="14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6" fillId="0" borderId="3" xfId="0" applyFont="1" applyBorder="1" applyAlignment="1">
      <alignment horizontal="left" wrapText="1"/>
    </xf>
    <xf numFmtId="1" fontId="10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1" fontId="1" fillId="0" borderId="0" xfId="0" applyNumberFormat="1" applyFont="1"/>
    <xf numFmtId="3" fontId="6" fillId="0" borderId="3" xfId="0" applyNumberFormat="1" applyFont="1" applyBorder="1" applyAlignment="1">
      <alignment wrapText="1"/>
    </xf>
    <xf numFmtId="1" fontId="4" fillId="0" borderId="0" xfId="0" applyNumberFormat="1" applyFont="1"/>
    <xf numFmtId="0" fontId="15" fillId="0" borderId="0" xfId="0" applyFont="1"/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22" fillId="0" borderId="3" xfId="0" applyFont="1" applyBorder="1"/>
    <xf numFmtId="0" fontId="23" fillId="0" borderId="0" xfId="0" applyFont="1"/>
    <xf numFmtId="0" fontId="12" fillId="4" borderId="1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7" fillId="0" borderId="1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17" fillId="0" borderId="9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7" fillId="0" borderId="13" xfId="0" applyNumberFormat="1" applyFont="1" applyFill="1" applyBorder="1" applyAlignment="1">
      <alignment horizontal="center" vertical="center" wrapText="1"/>
    </xf>
    <xf numFmtId="0" fontId="17" fillId="0" borderId="14" xfId="0" applyNumberFormat="1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47"/>
  <sheetViews>
    <sheetView tabSelected="1" topLeftCell="F1" zoomScaleNormal="40" zoomScaleSheetLayoutView="40" zoomScalePageLayoutView="30" workbookViewId="0">
      <selection activeCell="I4" sqref="I4:J4"/>
    </sheetView>
  </sheetViews>
  <sheetFormatPr defaultRowHeight="18.75"/>
  <cols>
    <col min="1" max="1" width="29" style="2" customWidth="1"/>
    <col min="2" max="2" width="46.140625" style="2" customWidth="1"/>
    <col min="3" max="5" width="32.85546875" style="2" customWidth="1"/>
    <col min="6" max="6" width="33.85546875" style="2" customWidth="1"/>
    <col min="7" max="24" width="32.85546875" style="2" customWidth="1"/>
    <col min="25" max="28" width="31" style="2" customWidth="1"/>
    <col min="29" max="37" width="32.85546875" style="2" customWidth="1"/>
    <col min="38" max="38" width="30.42578125" style="2" customWidth="1"/>
    <col min="39" max="39" width="32.85546875" style="2" customWidth="1"/>
    <col min="40" max="16384" width="9.140625" style="2"/>
  </cols>
  <sheetData>
    <row r="1" spans="1:39" s="7" customFormat="1" ht="29.25" customHeight="1">
      <c r="E1" s="65"/>
      <c r="F1" s="65"/>
      <c r="I1" s="65" t="s">
        <v>45</v>
      </c>
      <c r="J1" s="65"/>
      <c r="AC1" s="10"/>
      <c r="AD1" s="78"/>
      <c r="AE1" s="78"/>
      <c r="AF1" s="78"/>
      <c r="AG1" s="78"/>
      <c r="AH1" s="78"/>
      <c r="AI1" s="78"/>
      <c r="AJ1" s="78"/>
      <c r="AK1" s="78"/>
      <c r="AL1" s="78"/>
      <c r="AM1" s="78"/>
    </row>
    <row r="2" spans="1:39" s="7" customFormat="1" ht="29.25" customHeight="1">
      <c r="E2" s="65"/>
      <c r="F2" s="65"/>
      <c r="I2" s="65" t="s">
        <v>32</v>
      </c>
      <c r="J2" s="65"/>
      <c r="AC2" s="10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spans="1:39" s="7" customFormat="1" ht="29.25" customHeight="1">
      <c r="E3" s="65"/>
      <c r="F3" s="65"/>
      <c r="I3" s="65" t="s">
        <v>67</v>
      </c>
      <c r="J3" s="65"/>
      <c r="AC3" s="10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spans="1:39" s="7" customFormat="1" ht="29.25" customHeight="1">
      <c r="E4" s="65"/>
      <c r="F4" s="65"/>
      <c r="I4" s="65" t="s">
        <v>68</v>
      </c>
      <c r="J4" s="65"/>
      <c r="AC4" s="10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1:39" s="7" customFormat="1" ht="29.25" customHeight="1">
      <c r="G5" s="9"/>
      <c r="H5" s="9"/>
      <c r="I5" s="9"/>
      <c r="J5" s="10"/>
      <c r="K5" s="10"/>
      <c r="AC5" s="10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1:39" s="7" customFormat="1" ht="29.25" customHeight="1">
      <c r="B6" s="16"/>
      <c r="C6" s="71" t="s">
        <v>28</v>
      </c>
      <c r="D6" s="71"/>
      <c r="E6" s="71"/>
      <c r="F6" s="71"/>
      <c r="G6" s="71"/>
      <c r="H6" s="71"/>
      <c r="I6" s="9"/>
      <c r="J6" s="10"/>
      <c r="K6" s="10"/>
      <c r="AC6" s="10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spans="1:39" s="7" customFormat="1" ht="37.5" customHeight="1">
      <c r="A7" s="13">
        <v>20314200000</v>
      </c>
      <c r="B7" s="16"/>
      <c r="C7" s="16"/>
      <c r="D7" s="16"/>
      <c r="E7" s="16"/>
      <c r="F7" s="16"/>
      <c r="G7" s="16"/>
      <c r="H7" s="16"/>
      <c r="I7" s="12"/>
      <c r="J7" s="12"/>
      <c r="K7" s="12"/>
      <c r="L7" s="12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12"/>
    </row>
    <row r="8" spans="1:39" s="7" customFormat="1" ht="26.25">
      <c r="A8" s="14" t="s">
        <v>27</v>
      </c>
      <c r="AM8" s="51" t="s">
        <v>52</v>
      </c>
    </row>
    <row r="9" spans="1:39" s="36" customFormat="1" ht="35.25" customHeight="1">
      <c r="A9" s="87" t="s">
        <v>31</v>
      </c>
      <c r="B9" s="88" t="s">
        <v>0</v>
      </c>
      <c r="C9" s="35"/>
      <c r="D9" s="104" t="s">
        <v>1</v>
      </c>
      <c r="E9" s="104"/>
      <c r="F9" s="104"/>
      <c r="G9" s="104"/>
      <c r="H9" s="104"/>
      <c r="I9" s="104"/>
      <c r="J9" s="104"/>
      <c r="K9" s="104"/>
      <c r="L9" s="104"/>
      <c r="M9" s="104" t="s">
        <v>1</v>
      </c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5"/>
      <c r="AD9" s="80" t="s">
        <v>33</v>
      </c>
      <c r="AE9" s="80"/>
      <c r="AF9" s="80"/>
      <c r="AG9" s="80"/>
      <c r="AH9" s="80"/>
      <c r="AI9" s="80"/>
      <c r="AJ9" s="80"/>
      <c r="AK9" s="80"/>
      <c r="AL9" s="80"/>
      <c r="AM9" s="81"/>
    </row>
    <row r="10" spans="1:39" s="37" customFormat="1" ht="35.25" customHeight="1">
      <c r="A10" s="87"/>
      <c r="B10" s="89"/>
      <c r="C10" s="74" t="s">
        <v>2</v>
      </c>
      <c r="D10" s="91" t="s">
        <v>3</v>
      </c>
      <c r="E10" s="92"/>
      <c r="F10" s="92"/>
      <c r="G10" s="92"/>
      <c r="H10" s="92"/>
      <c r="I10" s="92"/>
      <c r="J10" s="92"/>
      <c r="K10" s="75" t="s">
        <v>3</v>
      </c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106"/>
      <c r="Z10" s="61"/>
      <c r="AA10" s="61"/>
      <c r="AB10" s="61"/>
      <c r="AC10" s="84" t="s">
        <v>26</v>
      </c>
      <c r="AD10" s="95" t="s">
        <v>3</v>
      </c>
      <c r="AE10" s="96"/>
      <c r="AF10" s="96"/>
      <c r="AG10" s="96"/>
      <c r="AH10" s="96"/>
      <c r="AI10" s="96"/>
      <c r="AJ10" s="96"/>
      <c r="AK10" s="96"/>
      <c r="AL10" s="96"/>
      <c r="AM10" s="66" t="s">
        <v>25</v>
      </c>
    </row>
    <row r="11" spans="1:39" s="37" customFormat="1" ht="50.25" customHeight="1">
      <c r="A11" s="87"/>
      <c r="B11" s="89"/>
      <c r="C11" s="74"/>
      <c r="D11" s="107" t="s">
        <v>4</v>
      </c>
      <c r="E11" s="104"/>
      <c r="F11" s="104"/>
      <c r="G11" s="104"/>
      <c r="H11" s="104"/>
      <c r="I11" s="104"/>
      <c r="J11" s="104"/>
      <c r="K11" s="75" t="s">
        <v>4</v>
      </c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6"/>
      <c r="W11" s="76"/>
      <c r="X11" s="77"/>
      <c r="Y11" s="101" t="s">
        <v>5</v>
      </c>
      <c r="Z11" s="101"/>
      <c r="AA11" s="101"/>
      <c r="AB11" s="101"/>
      <c r="AC11" s="84"/>
      <c r="AD11" s="99" t="s">
        <v>4</v>
      </c>
      <c r="AE11" s="100"/>
      <c r="AF11" s="100"/>
      <c r="AG11" s="100"/>
      <c r="AH11" s="100"/>
      <c r="AI11" s="100"/>
      <c r="AJ11" s="97" t="s">
        <v>5</v>
      </c>
      <c r="AK11" s="98"/>
      <c r="AL11" s="98"/>
      <c r="AM11" s="67"/>
    </row>
    <row r="12" spans="1:39" s="36" customFormat="1" ht="312" customHeight="1">
      <c r="A12" s="87"/>
      <c r="B12" s="89"/>
      <c r="C12" s="72" t="s">
        <v>20</v>
      </c>
      <c r="D12" s="72" t="s">
        <v>35</v>
      </c>
      <c r="E12" s="72" t="s">
        <v>53</v>
      </c>
      <c r="F12" s="72" t="s">
        <v>36</v>
      </c>
      <c r="G12" s="72" t="s">
        <v>37</v>
      </c>
      <c r="H12" s="72" t="s">
        <v>38</v>
      </c>
      <c r="I12" s="72" t="s">
        <v>39</v>
      </c>
      <c r="J12" s="72" t="s">
        <v>40</v>
      </c>
      <c r="K12" s="72" t="s">
        <v>41</v>
      </c>
      <c r="L12" s="73" t="s">
        <v>42</v>
      </c>
      <c r="M12" s="73" t="s">
        <v>43</v>
      </c>
      <c r="N12" s="73" t="s">
        <v>44</v>
      </c>
      <c r="O12" s="72" t="s">
        <v>54</v>
      </c>
      <c r="P12" s="72" t="s">
        <v>55</v>
      </c>
      <c r="Q12" s="72" t="s">
        <v>30</v>
      </c>
      <c r="R12" s="72" t="s">
        <v>56</v>
      </c>
      <c r="S12" s="72" t="s">
        <v>57</v>
      </c>
      <c r="T12" s="72" t="s">
        <v>58</v>
      </c>
      <c r="U12" s="72" t="s">
        <v>59</v>
      </c>
      <c r="V12" s="63" t="s">
        <v>48</v>
      </c>
      <c r="W12" s="63" t="s">
        <v>62</v>
      </c>
      <c r="X12" s="63" t="s">
        <v>47</v>
      </c>
      <c r="Y12" s="82" t="s">
        <v>30</v>
      </c>
      <c r="Z12" s="82" t="s">
        <v>60</v>
      </c>
      <c r="AA12" s="73" t="s">
        <v>63</v>
      </c>
      <c r="AB12" s="73" t="s">
        <v>61</v>
      </c>
      <c r="AC12" s="84"/>
      <c r="AD12" s="83" t="s">
        <v>21</v>
      </c>
      <c r="AE12" s="83" t="s">
        <v>18</v>
      </c>
      <c r="AF12" s="69" t="s">
        <v>46</v>
      </c>
      <c r="AG12" s="69" t="s">
        <v>51</v>
      </c>
      <c r="AH12" s="69" t="s">
        <v>49</v>
      </c>
      <c r="AI12" s="72" t="s">
        <v>57</v>
      </c>
      <c r="AJ12" s="82" t="s">
        <v>60</v>
      </c>
      <c r="AK12" s="73" t="s">
        <v>61</v>
      </c>
      <c r="AL12" s="93" t="s">
        <v>50</v>
      </c>
      <c r="AM12" s="67"/>
    </row>
    <row r="13" spans="1:39" s="36" customFormat="1" ht="312" customHeight="1">
      <c r="A13" s="87"/>
      <c r="B13" s="89"/>
      <c r="C13" s="73"/>
      <c r="D13" s="73"/>
      <c r="E13" s="73"/>
      <c r="F13" s="73"/>
      <c r="G13" s="73"/>
      <c r="H13" s="73"/>
      <c r="I13" s="73"/>
      <c r="J13" s="73"/>
      <c r="K13" s="73"/>
      <c r="L13" s="85"/>
      <c r="M13" s="85"/>
      <c r="N13" s="85"/>
      <c r="O13" s="73"/>
      <c r="P13" s="73"/>
      <c r="Q13" s="73"/>
      <c r="R13" s="73"/>
      <c r="S13" s="73"/>
      <c r="T13" s="73"/>
      <c r="U13" s="73"/>
      <c r="V13" s="64"/>
      <c r="W13" s="102"/>
      <c r="X13" s="64"/>
      <c r="Y13" s="73"/>
      <c r="Z13" s="73"/>
      <c r="AA13" s="82"/>
      <c r="AB13" s="82"/>
      <c r="AC13" s="84"/>
      <c r="AD13" s="69"/>
      <c r="AE13" s="69"/>
      <c r="AF13" s="70"/>
      <c r="AG13" s="70"/>
      <c r="AH13" s="70"/>
      <c r="AI13" s="73"/>
      <c r="AJ13" s="73"/>
      <c r="AK13" s="82"/>
      <c r="AL13" s="94"/>
      <c r="AM13" s="68"/>
    </row>
    <row r="14" spans="1:39" s="42" customFormat="1" ht="34.5" customHeight="1">
      <c r="A14" s="87"/>
      <c r="B14" s="90"/>
      <c r="C14" s="38">
        <v>41040200</v>
      </c>
      <c r="D14" s="38">
        <v>41053900</v>
      </c>
      <c r="E14" s="38">
        <v>41053900</v>
      </c>
      <c r="F14" s="38">
        <v>41053900</v>
      </c>
      <c r="G14" s="38">
        <v>41053900</v>
      </c>
      <c r="H14" s="38">
        <v>41053900</v>
      </c>
      <c r="I14" s="38">
        <v>41053900</v>
      </c>
      <c r="J14" s="38">
        <v>41053900</v>
      </c>
      <c r="K14" s="38">
        <v>41053900</v>
      </c>
      <c r="L14" s="38">
        <v>41053900</v>
      </c>
      <c r="M14" s="38">
        <v>41053900</v>
      </c>
      <c r="N14" s="38">
        <v>41053900</v>
      </c>
      <c r="O14" s="38">
        <v>41053900</v>
      </c>
      <c r="P14" s="38">
        <v>41053900</v>
      </c>
      <c r="Q14" s="38">
        <v>41053900</v>
      </c>
      <c r="R14" s="38">
        <v>41053900</v>
      </c>
      <c r="S14" s="38">
        <v>41053900</v>
      </c>
      <c r="T14" s="38">
        <v>41053900</v>
      </c>
      <c r="U14" s="38">
        <v>41051400</v>
      </c>
      <c r="V14" s="38">
        <v>41053900</v>
      </c>
      <c r="W14" s="38">
        <v>41054800</v>
      </c>
      <c r="X14" s="38">
        <v>41053900</v>
      </c>
      <c r="Y14" s="38">
        <v>41053900</v>
      </c>
      <c r="Z14" s="38">
        <v>41052600</v>
      </c>
      <c r="AA14" s="38">
        <v>41051100</v>
      </c>
      <c r="AB14" s="38">
        <v>41053900</v>
      </c>
      <c r="AC14" s="39"/>
      <c r="AD14" s="40">
        <v>9410</v>
      </c>
      <c r="AE14" s="40">
        <v>9770</v>
      </c>
      <c r="AF14" s="40">
        <v>9770</v>
      </c>
      <c r="AG14" s="40">
        <v>9770</v>
      </c>
      <c r="AH14" s="40">
        <v>9770</v>
      </c>
      <c r="AI14" s="40">
        <v>9800</v>
      </c>
      <c r="AJ14" s="38">
        <v>9540</v>
      </c>
      <c r="AK14" s="38">
        <v>9770</v>
      </c>
      <c r="AL14" s="38">
        <v>9720</v>
      </c>
      <c r="AM14" s="41"/>
    </row>
    <row r="15" spans="1:39" s="15" customFormat="1" ht="24" customHeight="1">
      <c r="A15" s="21">
        <v>1</v>
      </c>
      <c r="B15" s="21">
        <v>2</v>
      </c>
      <c r="C15" s="21">
        <v>3</v>
      </c>
      <c r="D15" s="21">
        <v>4</v>
      </c>
      <c r="E15" s="57">
        <v>5</v>
      </c>
      <c r="F15" s="20">
        <v>6</v>
      </c>
      <c r="G15" s="57">
        <v>7</v>
      </c>
      <c r="H15" s="21">
        <v>8</v>
      </c>
      <c r="I15" s="21">
        <v>9</v>
      </c>
      <c r="J15" s="21">
        <v>10</v>
      </c>
      <c r="K15" s="21">
        <v>11</v>
      </c>
      <c r="L15" s="19">
        <v>12</v>
      </c>
      <c r="M15" s="19">
        <v>13</v>
      </c>
      <c r="N15" s="19">
        <v>14</v>
      </c>
      <c r="O15" s="21">
        <v>15</v>
      </c>
      <c r="P15" s="21">
        <v>16</v>
      </c>
      <c r="Q15" s="21">
        <v>17</v>
      </c>
      <c r="R15" s="21">
        <v>18</v>
      </c>
      <c r="S15" s="21">
        <v>19</v>
      </c>
      <c r="T15" s="21">
        <v>20</v>
      </c>
      <c r="U15" s="21">
        <v>21</v>
      </c>
      <c r="V15" s="21">
        <v>22</v>
      </c>
      <c r="W15" s="21">
        <v>23</v>
      </c>
      <c r="X15" s="21">
        <v>24</v>
      </c>
      <c r="Y15" s="21">
        <v>25</v>
      </c>
      <c r="Z15" s="21">
        <v>26</v>
      </c>
      <c r="AA15" s="21">
        <v>27</v>
      </c>
      <c r="AB15" s="21">
        <v>28</v>
      </c>
      <c r="AC15" s="21">
        <v>29</v>
      </c>
      <c r="AD15" s="21">
        <v>30</v>
      </c>
      <c r="AE15" s="21">
        <v>31</v>
      </c>
      <c r="AF15" s="21">
        <v>32</v>
      </c>
      <c r="AG15" s="21">
        <v>33</v>
      </c>
      <c r="AH15" s="21">
        <v>34</v>
      </c>
      <c r="AI15" s="21">
        <v>35</v>
      </c>
      <c r="AJ15" s="21">
        <v>36</v>
      </c>
      <c r="AK15" s="21">
        <v>37</v>
      </c>
      <c r="AL15" s="21">
        <v>38</v>
      </c>
      <c r="AM15" s="62">
        <v>39</v>
      </c>
    </row>
    <row r="16" spans="1:39" ht="28.5" customHeight="1">
      <c r="A16" s="22">
        <v>20314501000</v>
      </c>
      <c r="B16" s="24" t="s">
        <v>6</v>
      </c>
      <c r="C16" s="25"/>
      <c r="D16" s="25"/>
      <c r="E16" s="33">
        <f>48000</f>
        <v>48000</v>
      </c>
      <c r="F16" s="33"/>
      <c r="G16" s="33"/>
      <c r="H16" s="25"/>
      <c r="I16" s="25"/>
      <c r="J16" s="25"/>
      <c r="K16" s="25"/>
      <c r="L16" s="25"/>
      <c r="M16" s="25"/>
      <c r="N16" s="25"/>
      <c r="O16" s="33">
        <f>7800</f>
        <v>7800</v>
      </c>
      <c r="P16" s="33"/>
      <c r="Q16" s="33"/>
      <c r="R16" s="33">
        <f>6200</f>
        <v>6200</v>
      </c>
      <c r="S16" s="33">
        <f>3000</f>
        <v>3000</v>
      </c>
      <c r="T16" s="33"/>
      <c r="U16" s="33"/>
      <c r="V16" s="33"/>
      <c r="W16" s="33"/>
      <c r="X16" s="33">
        <v>10000</v>
      </c>
      <c r="Y16" s="33"/>
      <c r="Z16" s="33"/>
      <c r="AA16" s="33"/>
      <c r="AB16" s="33"/>
      <c r="AC16" s="60">
        <f t="shared" ref="AC16:AC29" si="0">SUM(C16:AB16)</f>
        <v>75000</v>
      </c>
      <c r="AD16" s="33"/>
      <c r="AE16" s="33">
        <v>21100</v>
      </c>
      <c r="AF16" s="33"/>
      <c r="AG16" s="33"/>
      <c r="AH16" s="33"/>
      <c r="AI16" s="33"/>
      <c r="AJ16" s="33"/>
      <c r="AK16" s="33"/>
      <c r="AL16" s="25"/>
      <c r="AM16" s="27">
        <f t="shared" ref="AM16:AM31" si="1">SUM(AD16:AL16)</f>
        <v>21100</v>
      </c>
    </row>
    <row r="17" spans="1:39" ht="28.5" customHeight="1">
      <c r="A17" s="22">
        <v>20314502000</v>
      </c>
      <c r="B17" s="24" t="s">
        <v>7</v>
      </c>
      <c r="C17" s="25"/>
      <c r="D17" s="25"/>
      <c r="E17" s="33">
        <f>71493</f>
        <v>71493</v>
      </c>
      <c r="F17" s="33"/>
      <c r="G17" s="33"/>
      <c r="H17" s="25"/>
      <c r="I17" s="25"/>
      <c r="J17" s="25"/>
      <c r="K17" s="25"/>
      <c r="L17" s="25"/>
      <c r="M17" s="25"/>
      <c r="N17" s="25"/>
      <c r="O17" s="33">
        <f>60100</f>
        <v>60100</v>
      </c>
      <c r="P17" s="33"/>
      <c r="Q17" s="33"/>
      <c r="R17" s="33">
        <f>110400</f>
        <v>110400</v>
      </c>
      <c r="S17" s="33"/>
      <c r="T17" s="33"/>
      <c r="U17" s="33"/>
      <c r="V17" s="33"/>
      <c r="W17" s="33"/>
      <c r="X17" s="33"/>
      <c r="Y17" s="33">
        <f>4000</f>
        <v>4000</v>
      </c>
      <c r="Z17" s="33"/>
      <c r="AA17" s="33"/>
      <c r="AB17" s="33"/>
      <c r="AC17" s="60">
        <f t="shared" si="0"/>
        <v>245993</v>
      </c>
      <c r="AD17" s="33"/>
      <c r="AE17" s="33">
        <v>117600</v>
      </c>
      <c r="AF17" s="33"/>
      <c r="AG17" s="33"/>
      <c r="AH17" s="33"/>
      <c r="AI17" s="33"/>
      <c r="AJ17" s="33"/>
      <c r="AK17" s="33"/>
      <c r="AL17" s="25"/>
      <c r="AM17" s="27">
        <f t="shared" si="1"/>
        <v>117600</v>
      </c>
    </row>
    <row r="18" spans="1:39" ht="28.5" customHeight="1">
      <c r="A18" s="22">
        <v>20314503000</v>
      </c>
      <c r="B18" s="24" t="s">
        <v>8</v>
      </c>
      <c r="C18" s="25"/>
      <c r="D18" s="25"/>
      <c r="E18" s="33"/>
      <c r="F18" s="33"/>
      <c r="G18" s="33"/>
      <c r="H18" s="25"/>
      <c r="I18" s="25"/>
      <c r="J18" s="25"/>
      <c r="K18" s="25"/>
      <c r="L18" s="25"/>
      <c r="M18" s="25"/>
      <c r="N18" s="25"/>
      <c r="O18" s="33"/>
      <c r="P18" s="33"/>
      <c r="Q18" s="33"/>
      <c r="R18" s="33"/>
      <c r="S18" s="33">
        <v>3000</v>
      </c>
      <c r="T18" s="33"/>
      <c r="U18" s="33"/>
      <c r="V18" s="33"/>
      <c r="W18" s="33"/>
      <c r="X18" s="33"/>
      <c r="Y18" s="33"/>
      <c r="Z18" s="33"/>
      <c r="AA18" s="33"/>
      <c r="AB18" s="33"/>
      <c r="AC18" s="60">
        <f t="shared" si="0"/>
        <v>3000</v>
      </c>
      <c r="AD18" s="33"/>
      <c r="AE18" s="33">
        <v>93000</v>
      </c>
      <c r="AF18" s="33"/>
      <c r="AG18" s="33"/>
      <c r="AH18" s="33"/>
      <c r="AI18" s="33"/>
      <c r="AJ18" s="33">
        <v>1493500</v>
      </c>
      <c r="AK18" s="33">
        <v>150000</v>
      </c>
      <c r="AL18" s="33">
        <v>600000</v>
      </c>
      <c r="AM18" s="27">
        <f t="shared" si="1"/>
        <v>2336500</v>
      </c>
    </row>
    <row r="19" spans="1:39" ht="28.5" customHeight="1">
      <c r="A19" s="22">
        <v>20314504000</v>
      </c>
      <c r="B19" s="24" t="s">
        <v>9</v>
      </c>
      <c r="C19" s="25"/>
      <c r="D19" s="25"/>
      <c r="E19" s="33">
        <f>113262</f>
        <v>113262</v>
      </c>
      <c r="F19" s="33"/>
      <c r="G19" s="33"/>
      <c r="H19" s="25"/>
      <c r="I19" s="25"/>
      <c r="J19" s="25"/>
      <c r="K19" s="25"/>
      <c r="L19" s="25"/>
      <c r="M19" s="25"/>
      <c r="N19" s="25"/>
      <c r="O19" s="33">
        <f>40000</f>
        <v>40000</v>
      </c>
      <c r="P19" s="33"/>
      <c r="Q19" s="33"/>
      <c r="R19" s="33">
        <f>28200</f>
        <v>28200</v>
      </c>
      <c r="S19" s="33">
        <v>3000</v>
      </c>
      <c r="T19" s="33"/>
      <c r="U19" s="33"/>
      <c r="V19" s="33"/>
      <c r="W19" s="33"/>
      <c r="X19" s="33"/>
      <c r="Y19" s="33"/>
      <c r="Z19" s="33"/>
      <c r="AA19" s="33"/>
      <c r="AB19" s="33"/>
      <c r="AC19" s="60">
        <f t="shared" si="0"/>
        <v>184462</v>
      </c>
      <c r="AD19" s="33"/>
      <c r="AE19" s="33">
        <v>45100</v>
      </c>
      <c r="AF19" s="33"/>
      <c r="AG19" s="33"/>
      <c r="AH19" s="33"/>
      <c r="AI19" s="33"/>
      <c r="AJ19" s="33"/>
      <c r="AK19" s="33"/>
      <c r="AL19" s="33"/>
      <c r="AM19" s="27">
        <f t="shared" si="1"/>
        <v>45100</v>
      </c>
    </row>
    <row r="20" spans="1:39" ht="28.5" customHeight="1">
      <c r="A20" s="22">
        <v>20314505000</v>
      </c>
      <c r="B20" s="24" t="s">
        <v>10</v>
      </c>
      <c r="C20" s="25"/>
      <c r="D20" s="25"/>
      <c r="E20" s="33"/>
      <c r="F20" s="33"/>
      <c r="G20" s="33"/>
      <c r="H20" s="25"/>
      <c r="I20" s="25"/>
      <c r="J20" s="25"/>
      <c r="K20" s="25"/>
      <c r="L20" s="25"/>
      <c r="M20" s="25"/>
      <c r="N20" s="25"/>
      <c r="O20" s="33">
        <v>9000</v>
      </c>
      <c r="P20" s="33"/>
      <c r="Q20" s="33"/>
      <c r="R20" s="33">
        <v>18000</v>
      </c>
      <c r="S20" s="33"/>
      <c r="T20" s="33"/>
      <c r="U20" s="33"/>
      <c r="V20" s="33"/>
      <c r="W20" s="33"/>
      <c r="X20" s="33">
        <v>10000</v>
      </c>
      <c r="Y20" s="33"/>
      <c r="Z20" s="33"/>
      <c r="AA20" s="33"/>
      <c r="AB20" s="33"/>
      <c r="AC20" s="60">
        <f t="shared" si="0"/>
        <v>37000</v>
      </c>
      <c r="AD20" s="33"/>
      <c r="AE20" s="33">
        <v>45000</v>
      </c>
      <c r="AF20" s="33"/>
      <c r="AG20" s="33"/>
      <c r="AH20" s="33"/>
      <c r="AI20" s="33"/>
      <c r="AJ20" s="33"/>
      <c r="AK20" s="33"/>
      <c r="AL20" s="33"/>
      <c r="AM20" s="27">
        <f t="shared" si="1"/>
        <v>45000</v>
      </c>
    </row>
    <row r="21" spans="1:39" ht="28.5" customHeight="1">
      <c r="A21" s="22">
        <v>20314506000</v>
      </c>
      <c r="B21" s="24" t="s">
        <v>11</v>
      </c>
      <c r="C21" s="25"/>
      <c r="D21" s="25"/>
      <c r="E21" s="33">
        <f>62420</f>
        <v>62420</v>
      </c>
      <c r="F21" s="33"/>
      <c r="G21" s="33"/>
      <c r="H21" s="25"/>
      <c r="I21" s="25"/>
      <c r="J21" s="25"/>
      <c r="K21" s="25"/>
      <c r="L21" s="25"/>
      <c r="M21" s="25"/>
      <c r="N21" s="25"/>
      <c r="O21" s="33">
        <f>25700</f>
        <v>25700</v>
      </c>
      <c r="P21" s="33">
        <f>60600</f>
        <v>60600</v>
      </c>
      <c r="Q21" s="33"/>
      <c r="R21" s="33">
        <f>20700</f>
        <v>20700</v>
      </c>
      <c r="S21" s="33">
        <f>3000</f>
        <v>3000</v>
      </c>
      <c r="T21" s="33"/>
      <c r="U21" s="33"/>
      <c r="V21" s="33"/>
      <c r="W21" s="33"/>
      <c r="X21" s="33"/>
      <c r="Y21" s="33">
        <f>27000</f>
        <v>27000</v>
      </c>
      <c r="Z21" s="33"/>
      <c r="AA21" s="33"/>
      <c r="AB21" s="33"/>
      <c r="AC21" s="60">
        <f t="shared" si="0"/>
        <v>199420</v>
      </c>
      <c r="AD21" s="33"/>
      <c r="AE21" s="33">
        <v>62000</v>
      </c>
      <c r="AF21" s="33"/>
      <c r="AG21" s="33"/>
      <c r="AH21" s="33"/>
      <c r="AI21" s="33"/>
      <c r="AJ21" s="33"/>
      <c r="AK21" s="33"/>
      <c r="AL21" s="33">
        <v>700000</v>
      </c>
      <c r="AM21" s="27">
        <f t="shared" si="1"/>
        <v>762000</v>
      </c>
    </row>
    <row r="22" spans="1:39" ht="28.5" customHeight="1">
      <c r="A22" s="22">
        <v>20314507000</v>
      </c>
      <c r="B22" s="24" t="s">
        <v>12</v>
      </c>
      <c r="C22" s="25"/>
      <c r="D22" s="25"/>
      <c r="E22" s="33"/>
      <c r="F22" s="33"/>
      <c r="G22" s="33"/>
      <c r="H22" s="25"/>
      <c r="I22" s="25"/>
      <c r="J22" s="25"/>
      <c r="K22" s="25"/>
      <c r="L22" s="25"/>
      <c r="M22" s="25"/>
      <c r="N22" s="25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60">
        <f t="shared" si="0"/>
        <v>0</v>
      </c>
      <c r="AD22" s="33"/>
      <c r="AE22" s="33">
        <v>61700</v>
      </c>
      <c r="AF22" s="33"/>
      <c r="AG22" s="33"/>
      <c r="AH22" s="33"/>
      <c r="AI22" s="33"/>
      <c r="AJ22" s="33"/>
      <c r="AK22" s="33"/>
      <c r="AL22" s="33"/>
      <c r="AM22" s="27">
        <f t="shared" si="1"/>
        <v>61700</v>
      </c>
    </row>
    <row r="23" spans="1:39" ht="28.5" customHeight="1">
      <c r="A23" s="22">
        <v>20314511000</v>
      </c>
      <c r="B23" s="24" t="s">
        <v>13</v>
      </c>
      <c r="C23" s="25"/>
      <c r="D23" s="25"/>
      <c r="E23" s="33">
        <f>23700</f>
        <v>23700</v>
      </c>
      <c r="F23" s="33"/>
      <c r="G23" s="33"/>
      <c r="H23" s="25"/>
      <c r="I23" s="25"/>
      <c r="J23" s="25"/>
      <c r="K23" s="25"/>
      <c r="L23" s="25"/>
      <c r="M23" s="25"/>
      <c r="N23" s="25"/>
      <c r="O23" s="33">
        <f>10000</f>
        <v>10000</v>
      </c>
      <c r="P23" s="33">
        <f>10000</f>
        <v>10000</v>
      </c>
      <c r="Q23" s="33">
        <f>41264</f>
        <v>41264</v>
      </c>
      <c r="R23" s="33">
        <f>38300</f>
        <v>38300</v>
      </c>
      <c r="S23" s="33">
        <v>3000</v>
      </c>
      <c r="T23" s="33"/>
      <c r="U23" s="33"/>
      <c r="V23" s="33"/>
      <c r="W23" s="33"/>
      <c r="X23" s="33"/>
      <c r="Y23" s="33"/>
      <c r="Z23" s="33"/>
      <c r="AA23" s="33"/>
      <c r="AB23" s="33"/>
      <c r="AC23" s="60">
        <f t="shared" si="0"/>
        <v>126264</v>
      </c>
      <c r="AD23" s="33"/>
      <c r="AE23" s="33">
        <v>42200</v>
      </c>
      <c r="AF23" s="33"/>
      <c r="AG23" s="33"/>
      <c r="AH23" s="33"/>
      <c r="AI23" s="33"/>
      <c r="AJ23" s="33"/>
      <c r="AK23" s="33"/>
      <c r="AL23" s="26"/>
      <c r="AM23" s="27">
        <f t="shared" si="1"/>
        <v>42200</v>
      </c>
    </row>
    <row r="24" spans="1:39" ht="28.5" customHeight="1">
      <c r="A24" s="22">
        <v>20314512000</v>
      </c>
      <c r="B24" s="24" t="s">
        <v>14</v>
      </c>
      <c r="C24" s="25"/>
      <c r="D24" s="25"/>
      <c r="E24" s="33"/>
      <c r="F24" s="33"/>
      <c r="G24" s="33"/>
      <c r="H24" s="25"/>
      <c r="I24" s="25"/>
      <c r="J24" s="25"/>
      <c r="K24" s="25"/>
      <c r="L24" s="25"/>
      <c r="M24" s="25"/>
      <c r="N24" s="25"/>
      <c r="O24" s="33">
        <v>40000</v>
      </c>
      <c r="P24" s="33">
        <v>27000</v>
      </c>
      <c r="Q24" s="33"/>
      <c r="R24" s="33">
        <v>27200</v>
      </c>
      <c r="S24" s="33">
        <v>3000</v>
      </c>
      <c r="T24" s="33"/>
      <c r="U24" s="33"/>
      <c r="V24" s="33">
        <v>4000</v>
      </c>
      <c r="W24" s="33"/>
      <c r="X24" s="33"/>
      <c r="Y24" s="33"/>
      <c r="Z24" s="33"/>
      <c r="AA24" s="33"/>
      <c r="AB24" s="33"/>
      <c r="AC24" s="60">
        <f t="shared" si="0"/>
        <v>101200</v>
      </c>
      <c r="AD24" s="33"/>
      <c r="AE24" s="33">
        <v>97400</v>
      </c>
      <c r="AF24" s="33"/>
      <c r="AG24" s="33"/>
      <c r="AH24" s="33"/>
      <c r="AI24" s="33"/>
      <c r="AJ24" s="33"/>
      <c r="AK24" s="33"/>
      <c r="AL24" s="26"/>
      <c r="AM24" s="27">
        <f t="shared" si="1"/>
        <v>97400</v>
      </c>
    </row>
    <row r="25" spans="1:39" s="48" customFormat="1" ht="28.5" customHeight="1">
      <c r="A25" s="43">
        <v>20314513000</v>
      </c>
      <c r="B25" s="44" t="s">
        <v>15</v>
      </c>
      <c r="C25" s="45"/>
      <c r="D25" s="45"/>
      <c r="E25" s="47"/>
      <c r="F25" s="47"/>
      <c r="G25" s="47"/>
      <c r="H25" s="45"/>
      <c r="I25" s="45"/>
      <c r="J25" s="45"/>
      <c r="K25" s="45"/>
      <c r="L25" s="45"/>
      <c r="M25" s="45"/>
      <c r="N25" s="45"/>
      <c r="O25" s="47">
        <v>20300</v>
      </c>
      <c r="P25" s="47">
        <v>40000</v>
      </c>
      <c r="Q25" s="47"/>
      <c r="R25" s="47">
        <v>23000</v>
      </c>
      <c r="S25" s="47">
        <v>3000</v>
      </c>
      <c r="T25" s="47"/>
      <c r="U25" s="47"/>
      <c r="V25" s="47"/>
      <c r="W25" s="47"/>
      <c r="X25" s="47"/>
      <c r="Y25" s="47"/>
      <c r="Z25" s="47"/>
      <c r="AA25" s="47"/>
      <c r="AB25" s="47"/>
      <c r="AC25" s="60">
        <f t="shared" si="0"/>
        <v>86300</v>
      </c>
      <c r="AD25" s="47"/>
      <c r="AE25" s="47">
        <v>43700</v>
      </c>
      <c r="AF25" s="47"/>
      <c r="AG25" s="47"/>
      <c r="AH25" s="47"/>
      <c r="AI25" s="47"/>
      <c r="AJ25" s="47"/>
      <c r="AK25" s="47"/>
      <c r="AL25" s="46"/>
      <c r="AM25" s="27">
        <f t="shared" si="1"/>
        <v>43700</v>
      </c>
    </row>
    <row r="26" spans="1:39" ht="28.5" customHeight="1">
      <c r="A26" s="22">
        <v>20314514000</v>
      </c>
      <c r="B26" s="24" t="s">
        <v>16</v>
      </c>
      <c r="C26" s="25"/>
      <c r="D26" s="25"/>
      <c r="E26" s="33"/>
      <c r="F26" s="33"/>
      <c r="G26" s="33"/>
      <c r="H26" s="25"/>
      <c r="I26" s="25"/>
      <c r="J26" s="25"/>
      <c r="K26" s="25"/>
      <c r="L26" s="25"/>
      <c r="M26" s="25"/>
      <c r="N26" s="25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60">
        <f t="shared" si="0"/>
        <v>0</v>
      </c>
      <c r="AD26" s="33"/>
      <c r="AE26" s="34">
        <v>44250</v>
      </c>
      <c r="AF26" s="34"/>
      <c r="AG26" s="34"/>
      <c r="AH26" s="34"/>
      <c r="AI26" s="34"/>
      <c r="AJ26" s="33"/>
      <c r="AK26" s="33"/>
      <c r="AL26" s="26"/>
      <c r="AM26" s="27">
        <f t="shared" si="1"/>
        <v>44250</v>
      </c>
    </row>
    <row r="27" spans="1:39" ht="28.5" customHeight="1">
      <c r="A27" s="22">
        <v>20314517000</v>
      </c>
      <c r="B27" s="24" t="s">
        <v>17</v>
      </c>
      <c r="C27" s="25"/>
      <c r="D27" s="25"/>
      <c r="E27" s="33">
        <v>17200</v>
      </c>
      <c r="F27" s="33"/>
      <c r="G27" s="33"/>
      <c r="H27" s="25"/>
      <c r="I27" s="25"/>
      <c r="J27" s="25"/>
      <c r="K27" s="25"/>
      <c r="L27" s="25"/>
      <c r="M27" s="25"/>
      <c r="N27" s="25"/>
      <c r="O27" s="33">
        <v>8600</v>
      </c>
      <c r="P27" s="33"/>
      <c r="Q27" s="33">
        <v>22000</v>
      </c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60">
        <f t="shared" si="0"/>
        <v>47800</v>
      </c>
      <c r="AD27" s="33"/>
      <c r="AE27" s="33">
        <v>45000</v>
      </c>
      <c r="AF27" s="33"/>
      <c r="AG27" s="33">
        <v>300000</v>
      </c>
      <c r="AH27" s="33"/>
      <c r="AI27" s="33"/>
      <c r="AJ27" s="33"/>
      <c r="AK27" s="33"/>
      <c r="AL27" s="26"/>
      <c r="AM27" s="27">
        <f t="shared" si="1"/>
        <v>345000</v>
      </c>
    </row>
    <row r="28" spans="1:39" ht="52.5" customHeight="1">
      <c r="A28" s="22">
        <v>20509000000</v>
      </c>
      <c r="B28" s="23" t="s">
        <v>19</v>
      </c>
      <c r="C28" s="25"/>
      <c r="D28" s="25">
        <v>60000</v>
      </c>
      <c r="E28" s="33">
        <v>156355</v>
      </c>
      <c r="F28" s="33">
        <v>8400</v>
      </c>
      <c r="G28" s="33">
        <v>3000</v>
      </c>
      <c r="H28" s="25">
        <v>17000</v>
      </c>
      <c r="I28" s="25">
        <v>2000</v>
      </c>
      <c r="J28" s="25">
        <v>11000</v>
      </c>
      <c r="K28" s="25">
        <v>700</v>
      </c>
      <c r="L28" s="25"/>
      <c r="M28" s="25"/>
      <c r="N28" s="25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60">
        <f t="shared" si="0"/>
        <v>258455</v>
      </c>
      <c r="AD28" s="33"/>
      <c r="AE28" s="33"/>
      <c r="AF28" s="33">
        <v>20000</v>
      </c>
      <c r="AG28" s="33"/>
      <c r="AH28" s="33"/>
      <c r="AI28" s="33"/>
      <c r="AJ28" s="33"/>
      <c r="AK28" s="33"/>
      <c r="AL28" s="25"/>
      <c r="AM28" s="27">
        <f t="shared" si="1"/>
        <v>20000</v>
      </c>
    </row>
    <row r="29" spans="1:39" ht="52.5" customHeight="1">
      <c r="A29" s="22">
        <v>20518000000</v>
      </c>
      <c r="B29" s="23" t="s">
        <v>29</v>
      </c>
      <c r="C29" s="25"/>
      <c r="D29" s="25"/>
      <c r="E29" s="33"/>
      <c r="F29" s="33"/>
      <c r="G29" s="33"/>
      <c r="H29" s="25"/>
      <c r="I29" s="25"/>
      <c r="J29" s="25"/>
      <c r="K29" s="25"/>
      <c r="L29" s="25"/>
      <c r="M29" s="25"/>
      <c r="N29" s="25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60">
        <f t="shared" si="0"/>
        <v>0</v>
      </c>
      <c r="AD29" s="33">
        <v>1819700</v>
      </c>
      <c r="AE29" s="33"/>
      <c r="AF29" s="33"/>
      <c r="AG29" s="33"/>
      <c r="AH29" s="33"/>
      <c r="AI29" s="33"/>
      <c r="AJ29" s="33"/>
      <c r="AK29" s="33"/>
      <c r="AL29" s="25"/>
      <c r="AM29" s="27">
        <f t="shared" si="1"/>
        <v>1819700</v>
      </c>
    </row>
    <row r="30" spans="1:39" ht="52.5" customHeight="1">
      <c r="A30" s="22">
        <v>20100000000</v>
      </c>
      <c r="B30" s="23" t="s">
        <v>22</v>
      </c>
      <c r="C30" s="25">
        <v>4032500</v>
      </c>
      <c r="D30" s="25"/>
      <c r="E30" s="33"/>
      <c r="F30" s="33"/>
      <c r="G30" s="33"/>
      <c r="H30" s="25"/>
      <c r="I30" s="25"/>
      <c r="J30" s="25"/>
      <c r="K30" s="25"/>
      <c r="L30" s="28">
        <v>296818</v>
      </c>
      <c r="M30" s="28">
        <v>23300</v>
      </c>
      <c r="N30" s="28">
        <v>9240</v>
      </c>
      <c r="O30" s="33"/>
      <c r="P30" s="33"/>
      <c r="Q30" s="33"/>
      <c r="R30" s="33"/>
      <c r="S30" s="33"/>
      <c r="T30" s="33">
        <v>30800</v>
      </c>
      <c r="U30" s="33">
        <v>463595</v>
      </c>
      <c r="V30" s="33"/>
      <c r="W30" s="33">
        <v>609580</v>
      </c>
      <c r="X30" s="33"/>
      <c r="Y30" s="33"/>
      <c r="Z30" s="33">
        <v>1493500</v>
      </c>
      <c r="AA30" s="33">
        <v>1300000</v>
      </c>
      <c r="AB30" s="33">
        <v>150000</v>
      </c>
      <c r="AC30" s="60">
        <f>SUM(C30:AB30)</f>
        <v>8409333</v>
      </c>
      <c r="AD30" s="29"/>
      <c r="AE30" s="33"/>
      <c r="AF30" s="33"/>
      <c r="AG30" s="33"/>
      <c r="AH30" s="33">
        <v>700</v>
      </c>
      <c r="AI30" s="33"/>
      <c r="AJ30" s="33"/>
      <c r="AK30" s="33"/>
      <c r="AL30" s="25"/>
      <c r="AM30" s="50">
        <f t="shared" si="1"/>
        <v>700</v>
      </c>
    </row>
    <row r="31" spans="1:39" ht="33" customHeight="1">
      <c r="A31" s="22"/>
      <c r="B31" s="56" t="s">
        <v>34</v>
      </c>
      <c r="C31" s="25"/>
      <c r="D31" s="25"/>
      <c r="E31" s="33"/>
      <c r="F31" s="33"/>
      <c r="G31" s="33"/>
      <c r="H31" s="25"/>
      <c r="I31" s="25"/>
      <c r="J31" s="25"/>
      <c r="K31" s="25"/>
      <c r="L31" s="28"/>
      <c r="M31" s="28"/>
      <c r="N31" s="28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60">
        <f>SUM(C31:AB31)</f>
        <v>0</v>
      </c>
      <c r="AD31" s="29"/>
      <c r="AE31" s="33"/>
      <c r="AF31" s="33"/>
      <c r="AG31" s="33"/>
      <c r="AH31" s="33"/>
      <c r="AI31" s="33">
        <v>41000</v>
      </c>
      <c r="AJ31" s="33"/>
      <c r="AK31" s="33"/>
      <c r="AL31" s="25"/>
      <c r="AM31" s="27">
        <f t="shared" si="1"/>
        <v>41000</v>
      </c>
    </row>
    <row r="32" spans="1:39" ht="28.5" customHeight="1">
      <c r="A32" s="1" t="s">
        <v>24</v>
      </c>
      <c r="B32" s="1" t="s">
        <v>23</v>
      </c>
      <c r="C32" s="30">
        <f t="shared" ref="C32:X32" si="2">SUM(C16:C31)</f>
        <v>4032500</v>
      </c>
      <c r="D32" s="30">
        <f t="shared" si="2"/>
        <v>60000</v>
      </c>
      <c r="E32" s="30">
        <f t="shared" si="2"/>
        <v>492430</v>
      </c>
      <c r="F32" s="30">
        <f t="shared" si="2"/>
        <v>8400</v>
      </c>
      <c r="G32" s="30">
        <f t="shared" si="2"/>
        <v>3000</v>
      </c>
      <c r="H32" s="30">
        <f t="shared" si="2"/>
        <v>17000</v>
      </c>
      <c r="I32" s="30">
        <f t="shared" si="2"/>
        <v>2000</v>
      </c>
      <c r="J32" s="30">
        <f t="shared" si="2"/>
        <v>11000</v>
      </c>
      <c r="K32" s="30">
        <f t="shared" si="2"/>
        <v>700</v>
      </c>
      <c r="L32" s="30">
        <f t="shared" si="2"/>
        <v>296818</v>
      </c>
      <c r="M32" s="30">
        <f t="shared" si="2"/>
        <v>23300</v>
      </c>
      <c r="N32" s="30">
        <f t="shared" si="2"/>
        <v>9240</v>
      </c>
      <c r="O32" s="30">
        <f t="shared" si="2"/>
        <v>221500</v>
      </c>
      <c r="P32" s="30">
        <f t="shared" si="2"/>
        <v>137600</v>
      </c>
      <c r="Q32" s="30">
        <f t="shared" si="2"/>
        <v>63264</v>
      </c>
      <c r="R32" s="30">
        <f t="shared" si="2"/>
        <v>272000</v>
      </c>
      <c r="S32" s="30">
        <f t="shared" si="2"/>
        <v>21000</v>
      </c>
      <c r="T32" s="30">
        <f t="shared" si="2"/>
        <v>30800</v>
      </c>
      <c r="U32" s="30">
        <f t="shared" si="2"/>
        <v>463595</v>
      </c>
      <c r="V32" s="30">
        <f t="shared" si="2"/>
        <v>4000</v>
      </c>
      <c r="W32" s="30">
        <f t="shared" si="2"/>
        <v>609580</v>
      </c>
      <c r="X32" s="30">
        <f t="shared" si="2"/>
        <v>20000</v>
      </c>
      <c r="Y32" s="30">
        <f t="shared" ref="Y32:AD32" si="3">SUM(Y16:Y31)</f>
        <v>31000</v>
      </c>
      <c r="Z32" s="30">
        <f t="shared" si="3"/>
        <v>1493500</v>
      </c>
      <c r="AA32" s="30">
        <f t="shared" si="3"/>
        <v>1300000</v>
      </c>
      <c r="AB32" s="30">
        <f t="shared" si="3"/>
        <v>150000</v>
      </c>
      <c r="AC32" s="31">
        <f t="shared" si="3"/>
        <v>9774227</v>
      </c>
      <c r="AD32" s="30">
        <f t="shared" si="3"/>
        <v>1819700</v>
      </c>
      <c r="AE32" s="30">
        <f>SUM(AE16:AE31)</f>
        <v>718050</v>
      </c>
      <c r="AF32" s="30">
        <f t="shared" ref="AF32:AK32" si="4">SUM(AF16:AF31)</f>
        <v>20000</v>
      </c>
      <c r="AG32" s="30">
        <f t="shared" si="4"/>
        <v>300000</v>
      </c>
      <c r="AH32" s="30">
        <f t="shared" si="4"/>
        <v>700</v>
      </c>
      <c r="AI32" s="30">
        <f t="shared" si="4"/>
        <v>41000</v>
      </c>
      <c r="AJ32" s="30">
        <f t="shared" si="4"/>
        <v>1493500</v>
      </c>
      <c r="AK32" s="30">
        <f t="shared" si="4"/>
        <v>150000</v>
      </c>
      <c r="AL32" s="30">
        <f>SUM(AL16:AL31)</f>
        <v>1300000</v>
      </c>
      <c r="AM32" s="32">
        <f>SUM(AM16:AM31)</f>
        <v>5842950</v>
      </c>
    </row>
    <row r="33" spans="3:39" s="7" customFormat="1" ht="60.75" customHeight="1">
      <c r="E33" s="58"/>
      <c r="F33" s="58"/>
      <c r="G33" s="58"/>
      <c r="I33" s="8"/>
      <c r="J33" s="8"/>
      <c r="K33" s="17"/>
      <c r="L33" s="53"/>
      <c r="M33" s="17"/>
      <c r="N33" s="8"/>
      <c r="O33" s="18"/>
      <c r="P33" s="18"/>
      <c r="Q33" s="18"/>
      <c r="R33" s="18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86"/>
      <c r="AD33" s="86"/>
      <c r="AE33" s="86"/>
      <c r="AF33" s="49"/>
      <c r="AG33" s="49"/>
      <c r="AH33" s="49"/>
      <c r="AI33" s="17"/>
      <c r="AJ33" s="17"/>
      <c r="AK33" s="17"/>
      <c r="AL33" s="17"/>
      <c r="AM33" s="49"/>
    </row>
    <row r="34" spans="3:39" ht="48.75" customHeight="1">
      <c r="D34" s="52"/>
      <c r="E34" s="103" t="s">
        <v>65</v>
      </c>
      <c r="F34" s="103"/>
      <c r="G34" s="103"/>
      <c r="K34" s="55" t="s">
        <v>66</v>
      </c>
      <c r="L34" s="6"/>
      <c r="Y34" s="52"/>
      <c r="Z34" s="52"/>
      <c r="AA34" s="52"/>
      <c r="AB34" s="52"/>
      <c r="AC34" s="6"/>
    </row>
    <row r="35" spans="3:39">
      <c r="E35" s="59"/>
      <c r="F35" s="59"/>
      <c r="G35" s="59"/>
    </row>
    <row r="36" spans="3:39">
      <c r="E36" s="59"/>
      <c r="F36" s="59"/>
      <c r="G36" s="59"/>
      <c r="AC36" s="54"/>
      <c r="AD36" s="4"/>
    </row>
    <row r="37" spans="3:39" ht="20.25">
      <c r="C37" s="6" t="s">
        <v>64</v>
      </c>
      <c r="E37" s="59"/>
      <c r="F37" s="59"/>
      <c r="G37" s="59"/>
      <c r="AC37" s="3"/>
      <c r="AD37" s="5"/>
    </row>
    <row r="38" spans="3:39">
      <c r="E38" s="59"/>
      <c r="F38" s="59"/>
      <c r="G38" s="59"/>
      <c r="AC38" s="3"/>
      <c r="AD38" s="5"/>
    </row>
    <row r="39" spans="3:39">
      <c r="E39" s="59"/>
      <c r="F39" s="59"/>
      <c r="G39" s="59"/>
    </row>
    <row r="40" spans="3:39">
      <c r="E40" s="59"/>
      <c r="F40" s="59"/>
      <c r="G40" s="59"/>
    </row>
    <row r="41" spans="3:39">
      <c r="E41" s="59"/>
      <c r="F41" s="59"/>
      <c r="G41" s="59"/>
    </row>
    <row r="42" spans="3:39">
      <c r="E42" s="59"/>
      <c r="F42" s="59"/>
      <c r="G42" s="59"/>
    </row>
    <row r="43" spans="3:39">
      <c r="E43" s="59"/>
      <c r="F43" s="59"/>
      <c r="G43" s="59"/>
    </row>
    <row r="44" spans="3:39">
      <c r="E44" s="59"/>
      <c r="F44" s="59"/>
      <c r="G44" s="59"/>
    </row>
    <row r="45" spans="3:39">
      <c r="E45" s="59"/>
      <c r="F45" s="59"/>
      <c r="G45" s="59"/>
    </row>
    <row r="46" spans="3:39">
      <c r="E46" s="59"/>
      <c r="F46" s="59"/>
      <c r="G46" s="59"/>
    </row>
    <row r="47" spans="3:39">
      <c r="E47" s="59"/>
      <c r="F47" s="59"/>
      <c r="G47" s="59"/>
    </row>
  </sheetData>
  <mergeCells count="64">
    <mergeCell ref="E34:G34"/>
    <mergeCell ref="D9:L9"/>
    <mergeCell ref="M9:AC9"/>
    <mergeCell ref="K10:Y10"/>
    <mergeCell ref="D11:J11"/>
    <mergeCell ref="K12:K13"/>
    <mergeCell ref="L12:L13"/>
    <mergeCell ref="R12:R13"/>
    <mergeCell ref="S12:S13"/>
    <mergeCell ref="Z12:Z13"/>
    <mergeCell ref="P12:P13"/>
    <mergeCell ref="Q12:Q13"/>
    <mergeCell ref="X12:X13"/>
    <mergeCell ref="AB12:AB13"/>
    <mergeCell ref="Y11:AB11"/>
    <mergeCell ref="AA12:AA13"/>
    <mergeCell ref="W12:W13"/>
    <mergeCell ref="AL12:AL13"/>
    <mergeCell ref="AD10:AL10"/>
    <mergeCell ref="AJ11:AL11"/>
    <mergeCell ref="AK12:AK13"/>
    <mergeCell ref="AD12:AD13"/>
    <mergeCell ref="AG12:AG13"/>
    <mergeCell ref="AD11:AI11"/>
    <mergeCell ref="AC33:AE33"/>
    <mergeCell ref="A9:A14"/>
    <mergeCell ref="C12:C13"/>
    <mergeCell ref="F12:F13"/>
    <mergeCell ref="G12:G13"/>
    <mergeCell ref="E12:E13"/>
    <mergeCell ref="B9:B14"/>
    <mergeCell ref="D10:J10"/>
    <mergeCell ref="I12:I13"/>
    <mergeCell ref="U12:U13"/>
    <mergeCell ref="AD1:AM1"/>
    <mergeCell ref="M7:AC7"/>
    <mergeCell ref="AD9:AM9"/>
    <mergeCell ref="AI12:AI13"/>
    <mergeCell ref="AJ12:AJ13"/>
    <mergeCell ref="O12:O13"/>
    <mergeCell ref="Y12:Y13"/>
    <mergeCell ref="AE12:AE13"/>
    <mergeCell ref="AC10:AC13"/>
    <mergeCell ref="M12:M13"/>
    <mergeCell ref="AM10:AM13"/>
    <mergeCell ref="AF12:AF13"/>
    <mergeCell ref="AH12:AH13"/>
    <mergeCell ref="C6:H6"/>
    <mergeCell ref="D12:D13"/>
    <mergeCell ref="C10:C11"/>
    <mergeCell ref="T12:T13"/>
    <mergeCell ref="J12:J13"/>
    <mergeCell ref="H12:H13"/>
    <mergeCell ref="K11:X11"/>
    <mergeCell ref="V12:V13"/>
    <mergeCell ref="E4:F4"/>
    <mergeCell ref="E1:F1"/>
    <mergeCell ref="E2:F2"/>
    <mergeCell ref="I4:J4"/>
    <mergeCell ref="I1:J1"/>
    <mergeCell ref="I2:J2"/>
    <mergeCell ref="I3:J3"/>
    <mergeCell ref="E3:F3"/>
    <mergeCell ref="N12:N13"/>
  </mergeCells>
  <phoneticPr fontId="0" type="noConversion"/>
  <printOptions horizontalCentered="1" verticalCentered="1"/>
  <pageMargins left="0.43307086614173229" right="0.19685039370078741" top="0.31496062992125984" bottom="0.19685039370078741" header="0.31496062992125984" footer="0.19685039370078741"/>
  <pageSetup paperSize="9" scale="33" fitToWidth="5" orientation="landscape" blackAndWhite="1" horizontalDpi="180" verticalDpi="180" r:id="rId1"/>
  <headerFooter differentFirst="1" alignWithMargins="0">
    <oddHeader xml:space="preserve">&amp;C&amp;"Times New Roman,курсив"
&amp;R&amp;16Продовження додатка 4  
</oddHeader>
  </headerFooter>
  <colBreaks count="1" manualBreakCount="1">
    <brk id="10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</vt:lpstr>
      <vt:lpstr>дод!Заголовки_для_печати</vt:lpstr>
      <vt:lpstr>дод!Область_печати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2020-06-11T13:28:50Z</dcterms:modified>
</cp:coreProperties>
</file>