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Лист1!$A:$B</definedName>
  </definedNames>
  <calcPr calcId="125725"/>
</workbook>
</file>

<file path=xl/calcChain.xml><?xml version="1.0" encoding="utf-8"?>
<calcChain xmlns="http://schemas.openxmlformats.org/spreadsheetml/2006/main">
  <c r="AI29" i="1"/>
  <c r="AE29"/>
  <c r="AE31" s="1"/>
  <c r="T29"/>
  <c r="S29"/>
  <c r="R29"/>
  <c r="AI14"/>
  <c r="AI15"/>
  <c r="AI16"/>
  <c r="AI17"/>
  <c r="AI18"/>
  <c r="AI20"/>
  <c r="AI21"/>
  <c r="AI23"/>
  <c r="AI25"/>
  <c r="AI26"/>
  <c r="AI27"/>
  <c r="AI13"/>
  <c r="AB31"/>
  <c r="X29"/>
  <c r="AX31"/>
  <c r="AY31"/>
  <c r="BL30"/>
  <c r="AA31"/>
  <c r="AD31"/>
  <c r="K18"/>
  <c r="BC31"/>
  <c r="BB31"/>
  <c r="BA31"/>
  <c r="AZ22"/>
  <c r="AZ21"/>
  <c r="AZ20"/>
  <c r="AZ16"/>
  <c r="AZ31" s="1"/>
  <c r="AW30"/>
  <c r="I31"/>
  <c r="F31"/>
  <c r="G31"/>
  <c r="H31"/>
  <c r="E31"/>
  <c r="J31"/>
  <c r="W31"/>
  <c r="X31"/>
  <c r="Y31"/>
  <c r="V31"/>
  <c r="V29"/>
  <c r="Q27"/>
  <c r="Q31" s="1"/>
  <c r="AF31"/>
  <c r="AG31"/>
  <c r="AH31"/>
  <c r="AV31"/>
  <c r="AU31"/>
  <c r="AW31"/>
  <c r="D31"/>
  <c r="K31"/>
  <c r="L31"/>
  <c r="M31"/>
  <c r="N31"/>
  <c r="O31"/>
  <c r="P31"/>
  <c r="R31"/>
  <c r="S31"/>
  <c r="T31"/>
  <c r="U31"/>
  <c r="Z31"/>
  <c r="AC31"/>
  <c r="AJ31"/>
  <c r="AK31"/>
  <c r="AL31"/>
  <c r="AM31"/>
  <c r="AN31"/>
  <c r="AO31"/>
  <c r="AP31"/>
  <c r="AQ31"/>
  <c r="AR31"/>
  <c r="AS31"/>
  <c r="AT31"/>
  <c r="BD31"/>
  <c r="BE31"/>
  <c r="BF31"/>
  <c r="BG31"/>
  <c r="BH31"/>
  <c r="BI31"/>
  <c r="BJ31"/>
  <c r="BK31"/>
  <c r="C31"/>
  <c r="BL14"/>
  <c r="BL15"/>
  <c r="BL16"/>
  <c r="BL17"/>
  <c r="BL18"/>
  <c r="BL19"/>
  <c r="BL20"/>
  <c r="BL21"/>
  <c r="BL22"/>
  <c r="BL23"/>
  <c r="BL24"/>
  <c r="BL25"/>
  <c r="BL26"/>
  <c r="BL27"/>
  <c r="BL28"/>
  <c r="BL29"/>
  <c r="BL13"/>
  <c r="BL31" l="1"/>
  <c r="AI31" l="1"/>
</calcChain>
</file>

<file path=xl/sharedStrings.xml><?xml version="1.0" encoding="utf-8"?>
<sst xmlns="http://schemas.openxmlformats.org/spreadsheetml/2006/main" count="94" uniqueCount="82">
  <si>
    <t>Код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</si>
  <si>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</si>
  <si>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</si>
  <si>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</si>
  <si>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</si>
  <si>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</si>
  <si>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усього</t>
  </si>
  <si>
    <t>загального фонду на:</t>
  </si>
  <si>
    <t>спеціального фонду на:</t>
  </si>
  <si>
    <t>Міжбюджетні трансферти на 2019 рік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</si>
  <si>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</si>
  <si>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</si>
  <si>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</si>
  <si>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</si>
  <si>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</si>
  <si>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</si>
  <si>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</si>
  <si>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Кам'янський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</si>
  <si>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</si>
  <si>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</si>
  <si>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</si>
  <si>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</si>
  <si>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</si>
  <si>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</si>
  <si>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</si>
  <si>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бюджет міста Ізюм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</si>
  <si>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</si>
  <si>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</si>
  <si>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</si>
  <si>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</si>
  <si>
    <t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</t>
  </si>
  <si>
    <t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</t>
  </si>
  <si>
    <t>проведення виїзної роботи "мобільного соціального офісу"</t>
  </si>
  <si>
    <t>утримання відділень територіального центру соціального обслуговування (надання соціальних послуг)</t>
  </si>
  <si>
    <t>УСЬОГО</t>
  </si>
  <si>
    <t>Х</t>
  </si>
  <si>
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</t>
  </si>
  <si>
    <t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</t>
  </si>
  <si>
    <t xml:space="preserve">до рішення районної ради                  </t>
  </si>
  <si>
    <t xml:space="preserve">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</si>
  <si>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 xml:space="preserve">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</si>
  <si>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надання пільг та житлових субсидій населенню на придбання твердого та рідкого пічного побутового палива і скрапленого газу  за рахунок відповідної субвенції з державного бюджету</t>
  </si>
  <si>
    <t>Додаток 5</t>
  </si>
  <si>
    <t>співфінансування міні-проектів-переможців обласного конкурсу міні-проектів розвитку територіальних громад "Разом в майбутнє" у 2019 році</t>
  </si>
  <si>
    <t>поточний ремонт глибинної свердловини в селі Чистоводівка</t>
  </si>
  <si>
    <t>проведення оцінки впливу на довкілля для провадження планованої діяльності з будівництва водозабірної свердловини для водозабезпеченння потреб села Заводи</t>
  </si>
  <si>
    <t>Державний бюджет</t>
  </si>
  <si>
    <t>на виконання робіт по заміні віконних блоків у будівлі Іванчуківського СБК</t>
  </si>
  <si>
    <t>проведення геодезичного плану та встановлення лічильників для доопрацювання проекту "Будівництво вуличного освітлення  в селі Іванчуківка"</t>
  </si>
  <si>
    <t>придбання навчальних кабінетів природничо-математичного напрямку та мультимедійного обладнання для опорних закладів освіти - за рахунок залишку  коштів освітньої субвенції з державного бюджету</t>
  </si>
  <si>
    <t xml:space="preserve">співфінансування міні-проектів-переможців обласного конкурсу міні-проектів розвитку територіальних громад "Разом в майбутнє"  (комплексна програма "Розвиток місцевого самоврядування в Харківській області на 2017-2021 роки" </t>
  </si>
  <si>
    <t>проведення відпочинку у санаторно-курортних закладах Харківської області, які 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 (комплексна Програма соціального захисту населення Харківської області на 2016-2020 роки)</t>
  </si>
  <si>
    <t>проведення санаторно-курортного лікування громадян, які постраждали внаслідок Чорнобильської катастрофи, віднесених до категорії І, (комплексна Програма соціального захисту населення Харківської області на 2016-2020 роки)</t>
  </si>
  <si>
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 (комплексна Програма соціального захисту населення Харківської області на 2016-2020 роки)</t>
  </si>
  <si>
    <t>співфінансування міні-проектів-переможців обласного конкурсу міні-проектів розвитку територіальних громад "Разом в майбутнє" (комплексна програма "Розвиток місцевого самоврядування в Харківській області на 2017-2021 роки"</t>
  </si>
  <si>
    <t>для виплати матеріальної допомоги малозабезпеченим верствам населення (Програма соціального захисту населення Ізюмського району на 2019 рік)</t>
  </si>
  <si>
    <t>для забезпечення харчуванням учнів 1-4 класів та вихованців (районна Програма розвитку навчальних закладів Ізюмського району на 2019-2020 роки)</t>
  </si>
  <si>
    <t>для покращення матеріально-технічної бази загальноосвітніх навчальних закладів району</t>
  </si>
  <si>
    <t>для забезпечення шкільних автобусів запчастинами (районна Програма розвитку навчальних закладів Ізюмського району на 2019-2020 роки)</t>
  </si>
  <si>
    <t>на 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</si>
  <si>
    <t>на 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відповіднодо діючого законодавства України користуються правом безоплатного проїзду</t>
  </si>
  <si>
    <t>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</t>
  </si>
  <si>
    <t xml:space="preserve"> субвенція державному бюджету 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 </t>
  </si>
  <si>
    <r>
      <t xml:space="preserve">на виконання інвестиційних пректів за рахунок бюджету розвитку обласного бюджету </t>
    </r>
    <r>
      <rPr>
        <i/>
        <sz val="10"/>
        <color rgb="FFFF0000"/>
        <rFont val="Times New Roman"/>
        <family val="1"/>
        <charset val="204"/>
      </rPr>
      <t>(Програма економічного і соціального розвитку Харківської області на 2019 рік)</t>
    </r>
  </si>
  <si>
    <r>
      <t xml:space="preserve">інші субвенції  за рахунок коштів бюджету розвитку обласного бюджету </t>
    </r>
    <r>
      <rPr>
        <i/>
        <sz val="10"/>
        <color rgb="FFFF0000"/>
        <rFont val="Times New Roman"/>
        <family val="1"/>
        <charset val="204"/>
      </rPr>
      <t>(Програма економічного і соціального розвитку Харківської області на 2019 рік)</t>
    </r>
  </si>
  <si>
    <r>
      <t xml:space="preserve"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з</t>
    </r>
    <r>
      <rPr>
        <sz val="10"/>
        <color rgb="FFFF0000"/>
        <rFont val="Times New Roman"/>
        <family val="1"/>
        <charset val="204"/>
      </rPr>
      <t>а рахунок відповідної субвенції з державного бюджету</t>
    </r>
  </si>
  <si>
    <t>інші субвенції на придбання  крісел для глядацьких зал СБК</t>
  </si>
  <si>
    <r>
      <t xml:space="preserve">придбання тренажерних та дитячих комплексів </t>
    </r>
    <r>
      <rPr>
        <i/>
        <sz val="10"/>
        <rFont val="Times New Roman"/>
        <family val="1"/>
        <charset val="204"/>
      </rPr>
      <t>(субвенція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  </r>
  </si>
  <si>
    <r>
      <t xml:space="preserve">Інші субвенції з місцевого бюджету» за рахунок коштів бюджету розвитку обласного бюджету </t>
    </r>
    <r>
      <rPr>
        <i/>
        <sz val="14"/>
        <color theme="1"/>
        <rFont val="Times New Roman"/>
        <family val="1"/>
        <charset val="204"/>
      </rPr>
      <t xml:space="preserve">(Програма економічного і соціального розвитку Харківської області на 2019 рік) </t>
    </r>
  </si>
  <si>
    <r>
      <t xml:space="preserve">Інші субвенції на виконання заходів </t>
    </r>
    <r>
      <rPr>
        <i/>
        <sz val="10"/>
        <color rgb="FFFF0000"/>
        <rFont val="Times New Roman"/>
        <family val="1"/>
        <charset val="204"/>
      </rPr>
      <t>Програми економічного і соціального розвитку Ізюмського району на 2019 рік)</t>
    </r>
    <r>
      <rPr>
        <sz val="10"/>
        <color rgb="FFFF0000"/>
        <rFont val="Times New Roman"/>
        <family val="1"/>
        <charset val="204"/>
      </rPr>
      <t xml:space="preserve"> </t>
    </r>
  </si>
  <si>
    <r>
      <t xml:space="preserve">Інші субвенції за рахунок коштів бюджету розвитку обласного бюджету </t>
    </r>
    <r>
      <rPr>
        <i/>
        <sz val="10"/>
        <color rgb="FFFF0000"/>
        <rFont val="Times New Roman"/>
        <family val="1"/>
        <charset val="204"/>
      </rPr>
      <t>(Програма економічного і соціального розвитку Харківської області на 2019 рік)</t>
    </r>
    <r>
      <rPr>
        <sz val="10"/>
        <color rgb="FFFF0000"/>
        <rFont val="Times New Roman"/>
        <family val="1"/>
        <charset val="204"/>
      </rPr>
      <t xml:space="preserve"> </t>
    </r>
  </si>
  <si>
    <t>забезпечення якісної, сучасної та доступної загальної середньої освіти "Нова українська школа"</t>
  </si>
  <si>
    <r>
      <t xml:space="preserve">Інші субвенції на виконання заходів </t>
    </r>
    <r>
      <rPr>
        <i/>
        <sz val="10"/>
        <color rgb="FFFF0000"/>
        <rFont val="Times New Roman"/>
        <family val="1"/>
        <charset val="204"/>
      </rPr>
      <t>Програми економічного і соціального розвитку Ізюмського району на 2019 рік</t>
    </r>
    <r>
      <rPr>
        <sz val="10"/>
        <color rgb="FFFF0000"/>
        <rFont val="Times New Roman"/>
        <family val="1"/>
        <charset val="204"/>
      </rPr>
      <t xml:space="preserve"> </t>
    </r>
  </si>
  <si>
    <r>
      <t xml:space="preserve">Інші субвенції на виконання заходів </t>
    </r>
    <r>
      <rPr>
        <i/>
        <sz val="10"/>
        <color rgb="FFFF0000"/>
        <rFont val="Times New Roman"/>
        <family val="1"/>
        <charset val="204"/>
      </rPr>
      <t>Програми соціального захисту населення Ізюмського району на 2019 рік</t>
    </r>
    <r>
      <rPr>
        <sz val="10"/>
        <color rgb="FFFF0000"/>
        <rFont val="Times New Roman"/>
        <family val="1"/>
        <charset val="204"/>
      </rPr>
      <t xml:space="preserve"> </t>
    </r>
  </si>
  <si>
    <t>придбання послуг з доступу до Інтернету закладів загальної середньої освіти</t>
  </si>
  <si>
    <t>грн.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</si>
  <si>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</si>
  <si>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Ліна Мостіпан 21153</t>
  </si>
  <si>
    <t>від 11.10.2019 року №725-VІІ</t>
  </si>
  <si>
    <t>(XLIX сесія VII скликання)</t>
  </si>
  <si>
    <t>Заступник голови районної ради</t>
  </si>
  <si>
    <t>В.Сердюк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</si>
</sst>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" fontId="5" fillId="2" borderId="11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left" wrapText="1"/>
    </xf>
    <xf numFmtId="0" fontId="3" fillId="0" borderId="11" xfId="0" applyFont="1" applyBorder="1"/>
    <xf numFmtId="0" fontId="5" fillId="0" borderId="11" xfId="0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1" fontId="8" fillId="2" borderId="11" xfId="0" applyNumberFormat="1" applyFont="1" applyFill="1" applyBorder="1" applyAlignment="1">
      <alignment vertical="center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Fill="1" applyAlignment="1"/>
    <xf numFmtId="0" fontId="10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2" fillId="0" borderId="11" xfId="0" applyFont="1" applyBorder="1"/>
    <xf numFmtId="0" fontId="11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11" xfId="0" applyFont="1" applyBorder="1" applyAlignment="1">
      <alignment vertical="center"/>
    </xf>
    <xf numFmtId="0" fontId="13" fillId="4" borderId="18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1" fillId="4" borderId="0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7" fillId="4" borderId="11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7" fillId="4" borderId="26" xfId="0" applyFont="1" applyFill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4" borderId="28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13" fillId="4" borderId="18" xfId="0" applyFont="1" applyFill="1" applyBorder="1" applyAlignment="1">
      <alignment horizontal="center" vertical="top" wrapText="1"/>
    </xf>
    <xf numFmtId="0" fontId="13" fillId="4" borderId="19" xfId="0" applyFont="1" applyFill="1" applyBorder="1" applyAlignment="1">
      <alignment horizontal="center" vertical="top" wrapText="1"/>
    </xf>
    <xf numFmtId="0" fontId="13" fillId="4" borderId="14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36"/>
  <sheetViews>
    <sheetView tabSelected="1" view="pageBreakPreview" zoomScale="60" zoomScaleNormal="100" workbookViewId="0">
      <selection activeCell="M34" sqref="M34"/>
    </sheetView>
  </sheetViews>
  <sheetFormatPr defaultRowHeight="15"/>
  <cols>
    <col min="1" max="1" width="18.5703125" customWidth="1"/>
    <col min="2" max="2" width="22.5703125" customWidth="1"/>
    <col min="3" max="3" width="13.85546875" customWidth="1"/>
    <col min="4" max="4" width="0" hidden="1" customWidth="1"/>
    <col min="5" max="10" width="17.28515625" customWidth="1"/>
    <col min="11" max="11" width="18.85546875" customWidth="1"/>
    <col min="12" max="12" width="23.42578125" customWidth="1"/>
    <col min="13" max="13" width="23.140625" customWidth="1"/>
    <col min="14" max="14" width="20.5703125" customWidth="1"/>
    <col min="15" max="15" width="24.140625" customWidth="1"/>
    <col min="16" max="16" width="8.7109375" customWidth="1"/>
    <col min="17" max="17" width="12.5703125" customWidth="1"/>
    <col min="18" max="18" width="33" customWidth="1"/>
    <col min="19" max="19" width="28.5703125" customWidth="1"/>
    <col min="20" max="20" width="35.42578125" customWidth="1"/>
    <col min="21" max="21" width="13.42578125" customWidth="1"/>
    <col min="22" max="22" width="18.42578125" customWidth="1"/>
    <col min="23" max="24" width="13.42578125" customWidth="1"/>
    <col min="25" max="25" width="17.5703125" customWidth="1"/>
    <col min="26" max="26" width="16.28515625" customWidth="1"/>
    <col min="27" max="28" width="11.85546875" customWidth="1"/>
    <col min="29" max="29" width="13.140625" customWidth="1"/>
    <col min="30" max="30" width="11.7109375" customWidth="1"/>
    <col min="31" max="32" width="12.28515625" customWidth="1"/>
    <col min="33" max="33" width="16.85546875" customWidth="1"/>
    <col min="34" max="34" width="14" customWidth="1"/>
    <col min="35" max="35" width="13.5703125" customWidth="1"/>
    <col min="36" max="37" width="0" hidden="1" customWidth="1"/>
    <col min="38" max="38" width="10" customWidth="1"/>
    <col min="39" max="41" width="10.85546875" customWidth="1"/>
    <col min="42" max="42" width="12" customWidth="1"/>
    <col min="43" max="43" width="10.85546875" customWidth="1"/>
    <col min="44" max="44" width="10.85546875" hidden="1" customWidth="1"/>
    <col min="45" max="45" width="12.7109375" customWidth="1"/>
    <col min="46" max="46" width="13" hidden="1" customWidth="1"/>
    <col min="47" max="48" width="13" customWidth="1"/>
    <col min="49" max="49" width="18.28515625" customWidth="1"/>
    <col min="50" max="50" width="18" hidden="1" customWidth="1"/>
    <col min="51" max="51" width="12.28515625" customWidth="1"/>
    <col min="52" max="52" width="11.7109375" customWidth="1"/>
    <col min="53" max="55" width="13.140625" customWidth="1"/>
    <col min="56" max="56" width="11.140625" customWidth="1"/>
    <col min="57" max="57" width="11.42578125" hidden="1" customWidth="1"/>
    <col min="58" max="63" width="9.140625" hidden="1" customWidth="1"/>
    <col min="64" max="64" width="11.140625" customWidth="1"/>
  </cols>
  <sheetData>
    <row r="1" spans="1:64" ht="15.75">
      <c r="J1" s="19"/>
      <c r="K1" s="19"/>
      <c r="L1" s="19" t="s">
        <v>42</v>
      </c>
      <c r="N1" s="19"/>
      <c r="O1" s="19"/>
      <c r="P1" s="23"/>
      <c r="AI1" s="19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</row>
    <row r="2" spans="1:64" ht="15.75" customHeight="1">
      <c r="J2" s="23"/>
      <c r="K2" s="23"/>
      <c r="L2" s="23" t="s">
        <v>38</v>
      </c>
      <c r="N2" s="23"/>
      <c r="O2" s="23"/>
      <c r="P2" s="23"/>
      <c r="AI2" s="19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23"/>
      <c r="BA2" s="23"/>
      <c r="BB2" s="23"/>
      <c r="BC2" s="23"/>
      <c r="BD2" s="18"/>
      <c r="BE2" s="18"/>
      <c r="BF2" s="18"/>
      <c r="BG2" s="18"/>
      <c r="BH2" s="18"/>
      <c r="BI2" s="18"/>
      <c r="BJ2" s="18"/>
      <c r="BK2" s="18"/>
      <c r="BL2" s="18"/>
    </row>
    <row r="3" spans="1:64" ht="15.75" customHeight="1">
      <c r="J3" s="23"/>
      <c r="K3" s="23"/>
      <c r="L3" s="23" t="s">
        <v>78</v>
      </c>
      <c r="N3" s="23"/>
      <c r="O3" s="23"/>
      <c r="P3" s="23"/>
      <c r="AI3" s="19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</row>
    <row r="4" spans="1:64" ht="15.75" customHeight="1">
      <c r="J4" s="23"/>
      <c r="K4" s="23"/>
      <c r="L4" s="23" t="s">
        <v>79</v>
      </c>
      <c r="N4" s="23"/>
      <c r="O4" s="23"/>
      <c r="P4" s="23"/>
      <c r="AI4" s="19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</row>
    <row r="5" spans="1:64" ht="23.25">
      <c r="C5" s="22"/>
      <c r="F5" s="22"/>
      <c r="G5" s="30"/>
      <c r="H5" s="22" t="s">
        <v>9</v>
      </c>
      <c r="L5" s="22"/>
      <c r="M5" s="22"/>
      <c r="N5" s="22"/>
      <c r="O5" s="22"/>
      <c r="P5" s="22"/>
      <c r="Q5" s="22"/>
      <c r="R5" s="22"/>
      <c r="S5" s="22"/>
      <c r="AJ5" s="17"/>
      <c r="AK5" s="17"/>
      <c r="AL5" s="17"/>
      <c r="AQ5" s="22"/>
      <c r="AR5" s="22"/>
      <c r="AS5" s="22"/>
      <c r="AT5" s="22"/>
      <c r="AU5" s="22"/>
      <c r="AV5" s="22"/>
      <c r="AW5" s="22"/>
    </row>
    <row r="6" spans="1:64">
      <c r="BL6" s="29" t="s">
        <v>75</v>
      </c>
    </row>
    <row r="7" spans="1:64" ht="21.75" customHeight="1">
      <c r="A7" s="61" t="s">
        <v>0</v>
      </c>
      <c r="B7" s="61" t="s">
        <v>1</v>
      </c>
      <c r="C7" s="36" t="s">
        <v>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8" t="s">
        <v>2</v>
      </c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40"/>
      <c r="AJ7" s="48" t="s">
        <v>3</v>
      </c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50"/>
    </row>
    <row r="8" spans="1:64" ht="15.75" customHeight="1">
      <c r="A8" s="62"/>
      <c r="B8" s="62"/>
      <c r="C8" s="36" t="s">
        <v>4</v>
      </c>
      <c r="D8" s="66"/>
      <c r="E8" s="32" t="s">
        <v>5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68" t="s">
        <v>6</v>
      </c>
      <c r="AJ8" s="71" t="s">
        <v>4</v>
      </c>
      <c r="AK8" s="72"/>
      <c r="AL8" s="48" t="s">
        <v>5</v>
      </c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50"/>
      <c r="BL8" s="75" t="s">
        <v>6</v>
      </c>
    </row>
    <row r="9" spans="1:64" ht="18" customHeight="1">
      <c r="A9" s="62"/>
      <c r="B9" s="62"/>
      <c r="C9" s="45"/>
      <c r="D9" s="67"/>
      <c r="E9" s="42" t="s">
        <v>7</v>
      </c>
      <c r="F9" s="43"/>
      <c r="G9" s="43"/>
      <c r="H9" s="43"/>
      <c r="I9" s="43"/>
      <c r="J9" s="43"/>
      <c r="K9" s="43"/>
      <c r="L9" s="43"/>
      <c r="M9" s="43"/>
      <c r="N9" s="43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28"/>
      <c r="AB9" s="28"/>
      <c r="AC9" s="45" t="s">
        <v>8</v>
      </c>
      <c r="AD9" s="46"/>
      <c r="AE9" s="46"/>
      <c r="AF9" s="46"/>
      <c r="AG9" s="46"/>
      <c r="AH9" s="47"/>
      <c r="AI9" s="69"/>
      <c r="AJ9" s="73"/>
      <c r="AK9" s="74"/>
      <c r="AL9" s="78" t="s">
        <v>7</v>
      </c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9"/>
      <c r="AZ9" s="48" t="s">
        <v>8</v>
      </c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50"/>
      <c r="BL9" s="76"/>
    </row>
    <row r="10" spans="1:64" ht="15.75" customHeight="1">
      <c r="A10" s="62"/>
      <c r="B10" s="64"/>
      <c r="C10" s="35" t="s">
        <v>26</v>
      </c>
      <c r="D10" s="16"/>
      <c r="E10" s="34" t="s">
        <v>55</v>
      </c>
      <c r="F10" s="34" t="s">
        <v>56</v>
      </c>
      <c r="G10" s="34" t="s">
        <v>57</v>
      </c>
      <c r="H10" s="34" t="s">
        <v>58</v>
      </c>
      <c r="I10" s="34" t="s">
        <v>61</v>
      </c>
      <c r="J10" s="35" t="s">
        <v>59</v>
      </c>
      <c r="K10" s="34" t="s">
        <v>60</v>
      </c>
      <c r="L10" s="35" t="s">
        <v>29</v>
      </c>
      <c r="M10" s="35" t="s">
        <v>30</v>
      </c>
      <c r="N10" s="35" t="s">
        <v>31</v>
      </c>
      <c r="O10" s="35" t="s">
        <v>37</v>
      </c>
      <c r="P10" s="35" t="s">
        <v>32</v>
      </c>
      <c r="Q10" s="35" t="s">
        <v>33</v>
      </c>
      <c r="R10" s="35" t="s">
        <v>39</v>
      </c>
      <c r="S10" s="35" t="s">
        <v>40</v>
      </c>
      <c r="T10" s="34" t="s">
        <v>65</v>
      </c>
      <c r="U10" s="35" t="s">
        <v>41</v>
      </c>
      <c r="V10" s="34" t="s">
        <v>36</v>
      </c>
      <c r="W10" s="34" t="s">
        <v>51</v>
      </c>
      <c r="X10" s="34" t="s">
        <v>52</v>
      </c>
      <c r="Y10" s="34" t="s">
        <v>53</v>
      </c>
      <c r="Z10" s="34" t="s">
        <v>54</v>
      </c>
      <c r="AA10" s="54" t="s">
        <v>71</v>
      </c>
      <c r="AB10" s="54" t="s">
        <v>74</v>
      </c>
      <c r="AC10" s="54" t="s">
        <v>49</v>
      </c>
      <c r="AD10" s="54" t="s">
        <v>71</v>
      </c>
      <c r="AE10" s="56" t="s">
        <v>63</v>
      </c>
      <c r="AF10" s="33" t="s">
        <v>64</v>
      </c>
      <c r="AG10" s="33" t="s">
        <v>50</v>
      </c>
      <c r="AH10" s="33" t="s">
        <v>76</v>
      </c>
      <c r="AI10" s="69"/>
      <c r="AJ10" s="58"/>
      <c r="AK10" s="59"/>
      <c r="AL10" s="41" t="s">
        <v>23</v>
      </c>
      <c r="AM10" s="41" t="s">
        <v>27</v>
      </c>
      <c r="AN10" s="41" t="s">
        <v>43</v>
      </c>
      <c r="AO10" s="51" t="s">
        <v>66</v>
      </c>
      <c r="AP10" s="51" t="s">
        <v>72</v>
      </c>
      <c r="AQ10" s="51" t="s">
        <v>73</v>
      </c>
      <c r="AR10" s="41"/>
      <c r="AS10" s="51" t="s">
        <v>44</v>
      </c>
      <c r="AT10" s="41"/>
      <c r="AU10" s="41" t="s">
        <v>47</v>
      </c>
      <c r="AV10" s="41" t="s">
        <v>48</v>
      </c>
      <c r="AW10" s="51" t="s">
        <v>62</v>
      </c>
      <c r="AX10" s="41"/>
      <c r="AY10" s="41" t="s">
        <v>67</v>
      </c>
      <c r="AZ10" s="51" t="s">
        <v>43</v>
      </c>
      <c r="BA10" s="51" t="s">
        <v>63</v>
      </c>
      <c r="BB10" s="51" t="s">
        <v>70</v>
      </c>
      <c r="BC10" s="51" t="s">
        <v>69</v>
      </c>
      <c r="BD10" s="41" t="s">
        <v>45</v>
      </c>
      <c r="BE10" s="41"/>
      <c r="BF10" s="41"/>
      <c r="BG10" s="41"/>
      <c r="BH10" s="41"/>
      <c r="BI10" s="41"/>
      <c r="BJ10" s="41"/>
      <c r="BK10" s="52"/>
      <c r="BL10" s="76"/>
    </row>
    <row r="11" spans="1:64" ht="226.5" customHeight="1">
      <c r="A11" s="63"/>
      <c r="B11" s="65"/>
      <c r="C11" s="35"/>
      <c r="D11" s="16"/>
      <c r="E11" s="34"/>
      <c r="F11" s="34"/>
      <c r="G11" s="34"/>
      <c r="H11" s="34"/>
      <c r="I11" s="34"/>
      <c r="J11" s="35"/>
      <c r="K11" s="34"/>
      <c r="L11" s="35"/>
      <c r="M11" s="35"/>
      <c r="N11" s="35"/>
      <c r="O11" s="35"/>
      <c r="P11" s="35"/>
      <c r="Q11" s="35"/>
      <c r="R11" s="35"/>
      <c r="S11" s="35"/>
      <c r="T11" s="34"/>
      <c r="U11" s="35"/>
      <c r="V11" s="34"/>
      <c r="W11" s="34"/>
      <c r="X11" s="34"/>
      <c r="Y11" s="34"/>
      <c r="Z11" s="34"/>
      <c r="AA11" s="55"/>
      <c r="AB11" s="55"/>
      <c r="AC11" s="55"/>
      <c r="AD11" s="55"/>
      <c r="AE11" s="57"/>
      <c r="AF11" s="33"/>
      <c r="AG11" s="33"/>
      <c r="AH11" s="33"/>
      <c r="AI11" s="70"/>
      <c r="AJ11" s="60"/>
      <c r="AK11" s="59"/>
      <c r="AL11" s="41"/>
      <c r="AM11" s="41"/>
      <c r="AN11" s="41"/>
      <c r="AO11" s="51"/>
      <c r="AP11" s="51" t="s">
        <v>68</v>
      </c>
      <c r="AQ11" s="51" t="s">
        <v>68</v>
      </c>
      <c r="AR11" s="41"/>
      <c r="AS11" s="51"/>
      <c r="AT11" s="41"/>
      <c r="AU11" s="41"/>
      <c r="AV11" s="41"/>
      <c r="AW11" s="51"/>
      <c r="AX11" s="41"/>
      <c r="AY11" s="41"/>
      <c r="AZ11" s="51"/>
      <c r="BA11" s="51"/>
      <c r="BB11" s="51" t="s">
        <v>68</v>
      </c>
      <c r="BC11" s="51" t="s">
        <v>68</v>
      </c>
      <c r="BD11" s="41"/>
      <c r="BE11" s="41"/>
      <c r="BF11" s="41"/>
      <c r="BG11" s="41"/>
      <c r="BH11" s="41"/>
      <c r="BI11" s="41"/>
      <c r="BJ11" s="41"/>
      <c r="BK11" s="53"/>
      <c r="BL11" s="77"/>
    </row>
    <row r="12" spans="1:64" ht="15.75" hidden="1" customHeight="1">
      <c r="A12" s="1">
        <v>1</v>
      </c>
      <c r="B12" s="1">
        <v>2</v>
      </c>
      <c r="C12" s="2">
        <v>3</v>
      </c>
      <c r="D12" s="2">
        <v>4</v>
      </c>
      <c r="E12" s="2"/>
      <c r="F12" s="2"/>
      <c r="G12" s="2"/>
      <c r="H12" s="2"/>
      <c r="I12" s="2"/>
      <c r="J12" s="2"/>
      <c r="K12" s="2"/>
      <c r="L12" s="4"/>
      <c r="M12" s="2"/>
      <c r="N12" s="2"/>
      <c r="O12" s="2"/>
      <c r="P12" s="2"/>
      <c r="Q12" s="2"/>
      <c r="R12" s="15"/>
      <c r="S12" s="2"/>
      <c r="T12" s="2"/>
      <c r="U12" s="2"/>
      <c r="V12" s="2">
        <v>5</v>
      </c>
      <c r="W12" s="2"/>
      <c r="X12" s="2"/>
      <c r="Y12" s="2"/>
      <c r="Z12" s="2">
        <v>5</v>
      </c>
      <c r="AA12" s="2"/>
      <c r="AB12" s="2"/>
      <c r="AC12" s="1">
        <v>7</v>
      </c>
      <c r="AD12" s="26"/>
      <c r="AE12" s="1">
        <v>8</v>
      </c>
      <c r="AF12" s="2"/>
      <c r="AG12" s="2"/>
      <c r="AH12" s="2"/>
      <c r="AI12" s="2">
        <v>9</v>
      </c>
      <c r="AJ12" s="1">
        <v>10</v>
      </c>
      <c r="AK12" s="1">
        <v>11</v>
      </c>
      <c r="AL12" s="1">
        <v>12</v>
      </c>
      <c r="AM12" s="1">
        <v>13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>
        <v>14</v>
      </c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>
        <v>15</v>
      </c>
      <c r="BL12" s="1">
        <v>16</v>
      </c>
    </row>
    <row r="13" spans="1:64" ht="15.75">
      <c r="A13" s="5">
        <v>20314501000</v>
      </c>
      <c r="B13" s="6" t="s">
        <v>10</v>
      </c>
      <c r="C13" s="7"/>
      <c r="D13" s="7"/>
      <c r="E13" s="7">
        <v>7800</v>
      </c>
      <c r="F13" s="7">
        <v>4700</v>
      </c>
      <c r="G13" s="7"/>
      <c r="H13" s="7">
        <v>8100</v>
      </c>
      <c r="I13" s="7"/>
      <c r="J13" s="7"/>
      <c r="K13" s="7">
        <v>48000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>
        <f>SUM(C13:AG13)</f>
        <v>68600</v>
      </c>
      <c r="AJ13" s="7"/>
      <c r="AK13" s="7"/>
      <c r="AL13" s="8">
        <v>21100</v>
      </c>
      <c r="AM13" s="7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20"/>
      <c r="AZ13" s="8"/>
      <c r="BA13" s="8"/>
      <c r="BB13" s="8"/>
      <c r="BC13" s="8"/>
      <c r="BD13" s="7"/>
      <c r="BE13" s="7"/>
      <c r="BF13" s="7"/>
      <c r="BG13" s="7"/>
      <c r="BH13" s="7"/>
      <c r="BI13" s="7"/>
      <c r="BJ13" s="7"/>
      <c r="BK13" s="10"/>
      <c r="BL13" s="10">
        <f>SUM(AL13:BK13)</f>
        <v>21100</v>
      </c>
    </row>
    <row r="14" spans="1:64" ht="15.75">
      <c r="A14" s="5">
        <v>20314502000</v>
      </c>
      <c r="B14" s="6" t="s">
        <v>11</v>
      </c>
      <c r="C14" s="7"/>
      <c r="D14" s="7"/>
      <c r="E14" s="7">
        <v>60100</v>
      </c>
      <c r="F14" s="7">
        <v>168700</v>
      </c>
      <c r="G14" s="7"/>
      <c r="H14" s="7">
        <v>21100</v>
      </c>
      <c r="I14" s="7"/>
      <c r="J14" s="7"/>
      <c r="K14" s="7">
        <v>77040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>
        <f t="shared" ref="AI14:AI27" si="0">SUM(C14:AG14)</f>
        <v>326940</v>
      </c>
      <c r="AJ14" s="7"/>
      <c r="AK14" s="7"/>
      <c r="AL14" s="8">
        <v>117600</v>
      </c>
      <c r="AM14" s="7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20">
        <v>92180</v>
      </c>
      <c r="AZ14" s="8"/>
      <c r="BA14" s="8"/>
      <c r="BB14" s="8"/>
      <c r="BC14" s="8"/>
      <c r="BD14" s="7"/>
      <c r="BE14" s="7"/>
      <c r="BF14" s="7"/>
      <c r="BG14" s="7"/>
      <c r="BH14" s="7"/>
      <c r="BI14" s="7"/>
      <c r="BJ14" s="7"/>
      <c r="BK14" s="10"/>
      <c r="BL14" s="10">
        <f t="shared" ref="BL14:BL30" si="1">SUM(AL14:BK14)</f>
        <v>209780</v>
      </c>
    </row>
    <row r="15" spans="1:64" ht="15.75">
      <c r="A15" s="5">
        <v>20314503000</v>
      </c>
      <c r="B15" s="6" t="s">
        <v>12</v>
      </c>
      <c r="C15" s="7"/>
      <c r="D15" s="7"/>
      <c r="E15" s="7"/>
      <c r="F15" s="7"/>
      <c r="G15" s="7">
        <v>10000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>
        <f t="shared" si="0"/>
        <v>10000</v>
      </c>
      <c r="AJ15" s="7"/>
      <c r="AK15" s="7"/>
      <c r="AL15" s="8">
        <v>93000</v>
      </c>
      <c r="AM15" s="7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20"/>
      <c r="AZ15" s="8"/>
      <c r="BA15" s="8">
        <v>3500000</v>
      </c>
      <c r="BB15" s="8"/>
      <c r="BC15" s="8"/>
      <c r="BD15" s="7"/>
      <c r="BE15" s="7"/>
      <c r="BF15" s="7"/>
      <c r="BG15" s="7"/>
      <c r="BH15" s="7"/>
      <c r="BI15" s="7"/>
      <c r="BJ15" s="7"/>
      <c r="BK15" s="10"/>
      <c r="BL15" s="10">
        <f t="shared" si="1"/>
        <v>3593000</v>
      </c>
    </row>
    <row r="16" spans="1:64" ht="15.75">
      <c r="A16" s="5">
        <v>20314504000</v>
      </c>
      <c r="B16" s="6" t="s">
        <v>13</v>
      </c>
      <c r="C16" s="7"/>
      <c r="D16" s="7"/>
      <c r="E16" s="7">
        <v>20000</v>
      </c>
      <c r="F16" s="7">
        <v>68300</v>
      </c>
      <c r="G16" s="7">
        <v>41400</v>
      </c>
      <c r="H16" s="7"/>
      <c r="I16" s="7">
        <v>3000</v>
      </c>
      <c r="J16" s="7"/>
      <c r="K16" s="7">
        <v>54600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>
        <f t="shared" si="0"/>
        <v>187300</v>
      </c>
      <c r="AJ16" s="7"/>
      <c r="AK16" s="7"/>
      <c r="AL16" s="8">
        <v>45100</v>
      </c>
      <c r="AM16" s="7"/>
      <c r="AN16" s="8">
        <v>3500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20">
        <v>92180</v>
      </c>
      <c r="AZ16" s="8">
        <f>109000+125000</f>
        <v>234000</v>
      </c>
      <c r="BA16" s="8"/>
      <c r="BB16" s="8"/>
      <c r="BC16" s="8"/>
      <c r="BD16" s="7"/>
      <c r="BE16" s="7"/>
      <c r="BF16" s="7"/>
      <c r="BG16" s="7"/>
      <c r="BH16" s="7"/>
      <c r="BI16" s="7"/>
      <c r="BJ16" s="7"/>
      <c r="BK16" s="10"/>
      <c r="BL16" s="10">
        <f t="shared" si="1"/>
        <v>374780</v>
      </c>
    </row>
    <row r="17" spans="1:64" ht="15.75">
      <c r="A17" s="5">
        <v>20314505000</v>
      </c>
      <c r="B17" s="6" t="s">
        <v>14</v>
      </c>
      <c r="C17" s="7"/>
      <c r="D17" s="7"/>
      <c r="E17" s="7"/>
      <c r="F17" s="7"/>
      <c r="G17" s="7"/>
      <c r="H17" s="7"/>
      <c r="I17" s="7">
        <v>3000</v>
      </c>
      <c r="J17" s="7"/>
      <c r="K17" s="7">
        <v>16800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>
        <f t="shared" si="0"/>
        <v>19800</v>
      </c>
      <c r="AJ17" s="7"/>
      <c r="AK17" s="7"/>
      <c r="AL17" s="8">
        <v>45000</v>
      </c>
      <c r="AM17" s="7"/>
      <c r="AN17" s="8"/>
      <c r="AO17" s="8">
        <v>190000</v>
      </c>
      <c r="AP17" s="8"/>
      <c r="AQ17" s="8"/>
      <c r="AR17" s="8"/>
      <c r="AS17" s="8"/>
      <c r="AT17" s="8"/>
      <c r="AU17" s="8"/>
      <c r="AV17" s="8"/>
      <c r="AW17" s="8"/>
      <c r="AX17" s="8"/>
      <c r="AY17" s="20">
        <v>92180</v>
      </c>
      <c r="AZ17" s="8"/>
      <c r="BA17" s="8"/>
      <c r="BB17" s="8"/>
      <c r="BC17" s="8"/>
      <c r="BD17" s="7"/>
      <c r="BE17" s="7"/>
      <c r="BF17" s="7"/>
      <c r="BG17" s="7"/>
      <c r="BH17" s="7"/>
      <c r="BI17" s="7"/>
      <c r="BJ17" s="7"/>
      <c r="BK17" s="10"/>
      <c r="BL17" s="10">
        <f t="shared" si="1"/>
        <v>327180</v>
      </c>
    </row>
    <row r="18" spans="1:64" ht="15.75">
      <c r="A18" s="5">
        <v>20314506000</v>
      </c>
      <c r="B18" s="6" t="s">
        <v>15</v>
      </c>
      <c r="C18" s="7"/>
      <c r="D18" s="7"/>
      <c r="E18" s="7">
        <v>25700</v>
      </c>
      <c r="F18" s="7">
        <v>32600</v>
      </c>
      <c r="G18" s="7"/>
      <c r="H18" s="7">
        <v>5500</v>
      </c>
      <c r="I18" s="7">
        <v>3000</v>
      </c>
      <c r="J18" s="7"/>
      <c r="K18" s="7">
        <f>31980+24000</f>
        <v>55980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>
        <f t="shared" si="0"/>
        <v>122780</v>
      </c>
      <c r="AJ18" s="7"/>
      <c r="AK18" s="7"/>
      <c r="AL18" s="8">
        <v>62000</v>
      </c>
      <c r="AM18" s="7"/>
      <c r="AN18" s="8"/>
      <c r="AO18" s="8">
        <v>161000</v>
      </c>
      <c r="AP18" s="8"/>
      <c r="AQ18" s="8"/>
      <c r="AR18" s="8"/>
      <c r="AS18" s="8"/>
      <c r="AT18" s="8"/>
      <c r="AU18" s="8"/>
      <c r="AV18" s="8"/>
      <c r="AW18" s="8"/>
      <c r="AX18" s="8"/>
      <c r="AY18" s="20">
        <v>92180</v>
      </c>
      <c r="AZ18" s="8"/>
      <c r="BA18" s="8">
        <v>800000</v>
      </c>
      <c r="BB18" s="8"/>
      <c r="BC18" s="8"/>
      <c r="BD18" s="8">
        <v>98000</v>
      </c>
      <c r="BE18" s="7"/>
      <c r="BF18" s="7"/>
      <c r="BG18" s="7"/>
      <c r="BH18" s="7"/>
      <c r="BI18" s="7"/>
      <c r="BJ18" s="7"/>
      <c r="BK18" s="10"/>
      <c r="BL18" s="10">
        <f t="shared" si="1"/>
        <v>1213180</v>
      </c>
    </row>
    <row r="19" spans="1:64" ht="15.75">
      <c r="A19" s="5">
        <v>20314507000</v>
      </c>
      <c r="B19" s="6" t="s">
        <v>16</v>
      </c>
      <c r="C19" s="7"/>
      <c r="D19" s="7"/>
      <c r="E19" s="7"/>
      <c r="F19" s="7">
        <v>10000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8">
        <v>61700</v>
      </c>
      <c r="AM19" s="7"/>
      <c r="AN19" s="8"/>
      <c r="AO19" s="8">
        <v>190000</v>
      </c>
      <c r="AP19" s="8"/>
      <c r="AQ19" s="8"/>
      <c r="AR19" s="8"/>
      <c r="AS19" s="8"/>
      <c r="AT19" s="8"/>
      <c r="AU19" s="8">
        <v>200000</v>
      </c>
      <c r="AV19" s="8">
        <v>30000</v>
      </c>
      <c r="AW19" s="8"/>
      <c r="AX19" s="8"/>
      <c r="AY19" s="20"/>
      <c r="AZ19" s="8"/>
      <c r="BA19" s="8"/>
      <c r="BB19" s="8">
        <v>356000</v>
      </c>
      <c r="BC19" s="8"/>
      <c r="BD19" s="7"/>
      <c r="BE19" s="7"/>
      <c r="BF19" s="7"/>
      <c r="BG19" s="7"/>
      <c r="BH19" s="7"/>
      <c r="BI19" s="7"/>
      <c r="BJ19" s="7"/>
      <c r="BK19" s="10"/>
      <c r="BL19" s="10">
        <f t="shared" si="1"/>
        <v>837700</v>
      </c>
    </row>
    <row r="20" spans="1:64" ht="15.75">
      <c r="A20" s="5">
        <v>20314508000</v>
      </c>
      <c r="B20" s="6" t="s">
        <v>17</v>
      </c>
      <c r="C20" s="7"/>
      <c r="D20" s="7"/>
      <c r="E20" s="7">
        <v>30500</v>
      </c>
      <c r="F20" s="7">
        <v>30000</v>
      </c>
      <c r="G20" s="7"/>
      <c r="H20" s="7"/>
      <c r="I20" s="7">
        <v>3000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>
        <f t="shared" si="0"/>
        <v>63500</v>
      </c>
      <c r="AJ20" s="7"/>
      <c r="AK20" s="7"/>
      <c r="AL20" s="8">
        <v>81700</v>
      </c>
      <c r="AM20" s="7"/>
      <c r="AN20" s="8">
        <v>3500</v>
      </c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20"/>
      <c r="AZ20" s="8">
        <f>109000+125000</f>
        <v>234000</v>
      </c>
      <c r="BA20" s="8"/>
      <c r="BB20" s="8"/>
      <c r="BC20" s="8"/>
      <c r="BD20" s="7"/>
      <c r="BE20" s="7"/>
      <c r="BF20" s="7"/>
      <c r="BG20" s="7"/>
      <c r="BH20" s="7"/>
      <c r="BI20" s="7"/>
      <c r="BJ20" s="7"/>
      <c r="BK20" s="10"/>
      <c r="BL20" s="10">
        <f t="shared" si="1"/>
        <v>319200</v>
      </c>
    </row>
    <row r="21" spans="1:64" ht="15.75">
      <c r="A21" s="5">
        <v>20314511000</v>
      </c>
      <c r="B21" s="6" t="s">
        <v>18</v>
      </c>
      <c r="C21" s="7"/>
      <c r="D21" s="7"/>
      <c r="E21" s="7">
        <v>10000</v>
      </c>
      <c r="F21" s="7">
        <v>65700</v>
      </c>
      <c r="G21" s="7">
        <v>24650</v>
      </c>
      <c r="H21" s="7">
        <v>4300</v>
      </c>
      <c r="I21" s="7">
        <v>3000</v>
      </c>
      <c r="J21" s="7"/>
      <c r="K21" s="7">
        <v>26000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>
        <f t="shared" si="0"/>
        <v>133650</v>
      </c>
      <c r="AJ21" s="7"/>
      <c r="AK21" s="7"/>
      <c r="AL21" s="8">
        <v>42200</v>
      </c>
      <c r="AM21" s="7"/>
      <c r="AN21" s="8">
        <v>8500</v>
      </c>
      <c r="AO21" s="8"/>
      <c r="AP21" s="8">
        <v>199998</v>
      </c>
      <c r="AQ21" s="8"/>
      <c r="AR21" s="8"/>
      <c r="AS21" s="8"/>
      <c r="AT21" s="8"/>
      <c r="AU21" s="8"/>
      <c r="AV21" s="8"/>
      <c r="AW21" s="8"/>
      <c r="AX21" s="8"/>
      <c r="AY21" s="20"/>
      <c r="AZ21" s="8">
        <f>101075+121750</f>
        <v>222825</v>
      </c>
      <c r="BA21" s="8"/>
      <c r="BB21" s="8"/>
      <c r="BC21" s="8">
        <v>175002</v>
      </c>
      <c r="BD21" s="7"/>
      <c r="BE21" s="7"/>
      <c r="BF21" s="7"/>
      <c r="BG21" s="7"/>
      <c r="BH21" s="7"/>
      <c r="BI21" s="7"/>
      <c r="BJ21" s="7"/>
      <c r="BK21" s="10"/>
      <c r="BL21" s="10">
        <f t="shared" si="1"/>
        <v>648525</v>
      </c>
    </row>
    <row r="22" spans="1:64" ht="15.75">
      <c r="A22" s="5">
        <v>20314512000</v>
      </c>
      <c r="B22" s="6" t="s">
        <v>19</v>
      </c>
      <c r="C22" s="7"/>
      <c r="D22" s="7"/>
      <c r="E22" s="7">
        <v>40000</v>
      </c>
      <c r="F22" s="7"/>
      <c r="G22" s="7">
        <v>10000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8">
        <v>97400</v>
      </c>
      <c r="AM22" s="7"/>
      <c r="AN22" s="8">
        <v>8500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20">
        <v>164760</v>
      </c>
      <c r="AZ22" s="8">
        <f>106250+127500</f>
        <v>233750</v>
      </c>
      <c r="BA22" s="8"/>
      <c r="BB22" s="8"/>
      <c r="BC22" s="8"/>
      <c r="BD22" s="7"/>
      <c r="BE22" s="7"/>
      <c r="BF22" s="7"/>
      <c r="BG22" s="7"/>
      <c r="BH22" s="7"/>
      <c r="BI22" s="7"/>
      <c r="BJ22" s="7"/>
      <c r="BK22" s="10"/>
      <c r="BL22" s="10">
        <f t="shared" si="1"/>
        <v>504410</v>
      </c>
    </row>
    <row r="23" spans="1:64" ht="15.75">
      <c r="A23" s="5">
        <v>20314513000</v>
      </c>
      <c r="B23" s="6" t="s">
        <v>20</v>
      </c>
      <c r="C23" s="7"/>
      <c r="D23" s="7"/>
      <c r="E23" s="7"/>
      <c r="F23" s="7">
        <v>700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>
        <f t="shared" si="0"/>
        <v>700</v>
      </c>
      <c r="AJ23" s="7"/>
      <c r="AK23" s="7"/>
      <c r="AL23" s="8">
        <v>43700</v>
      </c>
      <c r="AM23" s="7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20">
        <v>98800</v>
      </c>
      <c r="AZ23" s="8"/>
      <c r="BA23" s="8"/>
      <c r="BB23" s="8"/>
      <c r="BC23" s="8"/>
      <c r="BD23" s="7"/>
      <c r="BE23" s="7"/>
      <c r="BF23" s="7"/>
      <c r="BG23" s="7"/>
      <c r="BH23" s="7"/>
      <c r="BI23" s="7"/>
      <c r="BJ23" s="7"/>
      <c r="BK23" s="10"/>
      <c r="BL23" s="10">
        <f t="shared" si="1"/>
        <v>142500</v>
      </c>
    </row>
    <row r="24" spans="1:64" ht="15.75">
      <c r="A24" s="5">
        <v>20314514000</v>
      </c>
      <c r="B24" s="6" t="s">
        <v>21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9">
        <v>44250</v>
      </c>
      <c r="AM24" s="7"/>
      <c r="AN24" s="8"/>
      <c r="AO24" s="8">
        <v>240000</v>
      </c>
      <c r="AP24" s="8"/>
      <c r="AQ24" s="8"/>
      <c r="AR24" s="8"/>
      <c r="AS24" s="8"/>
      <c r="AT24" s="8"/>
      <c r="AU24" s="8"/>
      <c r="AV24" s="8"/>
      <c r="AW24" s="8"/>
      <c r="AX24" s="8"/>
      <c r="AY24" s="20"/>
      <c r="AZ24" s="8"/>
      <c r="BA24" s="8"/>
      <c r="BB24" s="8"/>
      <c r="BC24" s="8"/>
      <c r="BD24" s="7"/>
      <c r="BE24" s="7"/>
      <c r="BF24" s="7"/>
      <c r="BG24" s="7"/>
      <c r="BH24" s="7"/>
      <c r="BI24" s="7"/>
      <c r="BJ24" s="7"/>
      <c r="BK24" s="10"/>
      <c r="BL24" s="10">
        <f t="shared" si="1"/>
        <v>284250</v>
      </c>
    </row>
    <row r="25" spans="1:64" ht="15.75">
      <c r="A25" s="5">
        <v>20314517000</v>
      </c>
      <c r="B25" s="6" t="s">
        <v>22</v>
      </c>
      <c r="C25" s="7"/>
      <c r="D25" s="7"/>
      <c r="E25" s="7">
        <v>8600</v>
      </c>
      <c r="F25" s="7"/>
      <c r="G25" s="7">
        <v>3000</v>
      </c>
      <c r="H25" s="7"/>
      <c r="I25" s="7"/>
      <c r="J25" s="7"/>
      <c r="K25" s="7">
        <v>26600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>
        <f t="shared" si="0"/>
        <v>38200</v>
      </c>
      <c r="AJ25" s="7"/>
      <c r="AK25" s="7"/>
      <c r="AL25" s="8">
        <v>45000</v>
      </c>
      <c r="AM25" s="7"/>
      <c r="AN25" s="8"/>
      <c r="AO25" s="8"/>
      <c r="AP25" s="8">
        <v>160000</v>
      </c>
      <c r="AQ25" s="8"/>
      <c r="AR25" s="8"/>
      <c r="AS25" s="8">
        <v>199900</v>
      </c>
      <c r="AT25" s="8"/>
      <c r="AU25" s="8"/>
      <c r="AV25" s="8"/>
      <c r="AW25" s="8"/>
      <c r="AX25" s="8"/>
      <c r="AY25" s="20"/>
      <c r="AZ25" s="8"/>
      <c r="BA25" s="8"/>
      <c r="BB25" s="8"/>
      <c r="BC25" s="8"/>
      <c r="BD25" s="7"/>
      <c r="BE25" s="8"/>
      <c r="BF25" s="7"/>
      <c r="BG25" s="7"/>
      <c r="BH25" s="7"/>
      <c r="BI25" s="7"/>
      <c r="BJ25" s="7"/>
      <c r="BK25" s="10"/>
      <c r="BL25" s="10">
        <f t="shared" si="1"/>
        <v>404900</v>
      </c>
    </row>
    <row r="26" spans="1:64" ht="15.75" hidden="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f t="shared" si="0"/>
        <v>0</v>
      </c>
      <c r="AJ26" s="7"/>
      <c r="AK26" s="7"/>
      <c r="AL26" s="7"/>
      <c r="AM26" s="7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7"/>
      <c r="AZ26" s="8"/>
      <c r="BA26" s="8"/>
      <c r="BB26" s="8"/>
      <c r="BC26" s="8"/>
      <c r="BD26" s="7"/>
      <c r="BE26" s="7"/>
      <c r="BF26" s="7"/>
      <c r="BG26" s="7"/>
      <c r="BH26" s="7"/>
      <c r="BI26" s="7"/>
      <c r="BJ26" s="7"/>
      <c r="BK26" s="10"/>
      <c r="BL26" s="10">
        <f t="shared" si="1"/>
        <v>0</v>
      </c>
    </row>
    <row r="27" spans="1:64" ht="31.5">
      <c r="A27" s="5">
        <v>20509000000</v>
      </c>
      <c r="B27" s="6" t="s">
        <v>24</v>
      </c>
      <c r="C27" s="10"/>
      <c r="D27" s="10"/>
      <c r="E27" s="10"/>
      <c r="F27" s="10"/>
      <c r="G27" s="10"/>
      <c r="H27" s="10"/>
      <c r="I27" s="10"/>
      <c r="J27" s="10">
        <v>35000</v>
      </c>
      <c r="K27" s="10">
        <v>150000</v>
      </c>
      <c r="L27" s="10">
        <v>9100</v>
      </c>
      <c r="M27" s="10">
        <v>4000</v>
      </c>
      <c r="N27" s="10">
        <v>14000</v>
      </c>
      <c r="O27" s="10">
        <v>2000</v>
      </c>
      <c r="P27" s="10">
        <v>8000</v>
      </c>
      <c r="Q27" s="25">
        <f>4255700+252285</f>
        <v>4507985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7">
        <f t="shared" si="0"/>
        <v>4730085</v>
      </c>
      <c r="AJ27" s="7"/>
      <c r="AK27" s="7"/>
      <c r="AL27" s="7"/>
      <c r="AM27" s="7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7"/>
      <c r="AZ27" s="8"/>
      <c r="BA27" s="8"/>
      <c r="BB27" s="8"/>
      <c r="BC27" s="8"/>
      <c r="BD27" s="7"/>
      <c r="BE27" s="7"/>
      <c r="BF27" s="7"/>
      <c r="BG27" s="7"/>
      <c r="BH27" s="7"/>
      <c r="BI27" s="7"/>
      <c r="BJ27" s="7"/>
      <c r="BK27" s="10"/>
      <c r="BL27" s="10">
        <f t="shared" si="1"/>
        <v>0</v>
      </c>
    </row>
    <row r="28" spans="1:64" ht="15.75">
      <c r="A28" s="5">
        <v>20202100000</v>
      </c>
      <c r="B28" s="6" t="s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7"/>
      <c r="AJ28" s="7"/>
      <c r="AK28" s="7"/>
      <c r="AL28" s="7"/>
      <c r="AM28" s="10">
        <v>7523700</v>
      </c>
      <c r="AN28" s="8"/>
      <c r="AO28" s="8"/>
      <c r="AP28" s="8"/>
      <c r="AQ28" s="8">
        <v>70000</v>
      </c>
      <c r="AR28" s="8"/>
      <c r="AS28" s="8"/>
      <c r="AT28" s="8"/>
      <c r="AU28" s="8"/>
      <c r="AV28" s="8"/>
      <c r="AW28" s="8"/>
      <c r="AX28" s="8"/>
      <c r="AY28" s="10"/>
      <c r="AZ28" s="8"/>
      <c r="BA28" s="8"/>
      <c r="BB28" s="8"/>
      <c r="BC28" s="8"/>
      <c r="BD28" s="7"/>
      <c r="BE28" s="7"/>
      <c r="BF28" s="7"/>
      <c r="BG28" s="7"/>
      <c r="BH28" s="7"/>
      <c r="BI28" s="7"/>
      <c r="BJ28" s="7"/>
      <c r="BK28" s="10"/>
      <c r="BL28" s="10">
        <f t="shared" si="1"/>
        <v>7593700</v>
      </c>
    </row>
    <row r="29" spans="1:64" ht="30" customHeight="1">
      <c r="A29" s="5">
        <v>20100000000</v>
      </c>
      <c r="B29" s="6" t="s">
        <v>28</v>
      </c>
      <c r="C29" s="10">
        <v>7417600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3">
        <f>34731780+3748700+2615193</f>
        <v>41095673</v>
      </c>
      <c r="S29" s="3">
        <f>1010000+55000</f>
        <v>1065000</v>
      </c>
      <c r="T29" s="3">
        <f>17733967+135282-2049387</f>
        <v>15819862</v>
      </c>
      <c r="U29" s="3">
        <v>3939440</v>
      </c>
      <c r="V29" s="10">
        <f>17600+375300</f>
        <v>392900</v>
      </c>
      <c r="W29" s="3">
        <v>12900</v>
      </c>
      <c r="X29" s="3">
        <f>43800-14600</f>
        <v>29200</v>
      </c>
      <c r="Y29" s="3">
        <v>8760</v>
      </c>
      <c r="Z29" s="10">
        <v>125527</v>
      </c>
      <c r="AA29" s="10">
        <v>167289</v>
      </c>
      <c r="AB29" s="10">
        <v>775290</v>
      </c>
      <c r="AC29" s="10">
        <v>73315</v>
      </c>
      <c r="AD29" s="10">
        <v>368279</v>
      </c>
      <c r="AE29" s="25">
        <f>7978024-1678024</f>
        <v>6300000</v>
      </c>
      <c r="AF29" s="10">
        <v>356000</v>
      </c>
      <c r="AG29" s="10">
        <v>831558</v>
      </c>
      <c r="AH29" s="10">
        <v>772148</v>
      </c>
      <c r="AI29" s="7">
        <f>SUM(C29:AH29)</f>
        <v>79550741</v>
      </c>
      <c r="AJ29" s="7"/>
      <c r="AK29" s="7"/>
      <c r="AL29" s="7"/>
      <c r="AM29" s="3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3"/>
      <c r="AZ29" s="8"/>
      <c r="BA29" s="8"/>
      <c r="BB29" s="8"/>
      <c r="BC29" s="8"/>
      <c r="BD29" s="7"/>
      <c r="BE29" s="7"/>
      <c r="BF29" s="7"/>
      <c r="BG29" s="7"/>
      <c r="BH29" s="7"/>
      <c r="BI29" s="7"/>
      <c r="BJ29" s="7"/>
      <c r="BK29" s="10"/>
      <c r="BL29" s="10">
        <f t="shared" si="1"/>
        <v>0</v>
      </c>
    </row>
    <row r="30" spans="1:64" ht="30" customHeight="1">
      <c r="A30" s="5"/>
      <c r="B30" s="6" t="s">
        <v>46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3"/>
      <c r="S30" s="3"/>
      <c r="T30" s="3"/>
      <c r="U30" s="3"/>
      <c r="V30" s="10"/>
      <c r="W30" s="3"/>
      <c r="X30" s="3"/>
      <c r="Y30" s="3"/>
      <c r="Z30" s="10"/>
      <c r="AA30" s="10"/>
      <c r="AB30" s="10"/>
      <c r="AC30" s="10"/>
      <c r="AD30" s="10"/>
      <c r="AE30" s="10"/>
      <c r="AF30" s="10"/>
      <c r="AG30" s="10"/>
      <c r="AH30" s="10"/>
      <c r="AI30" s="7"/>
      <c r="AJ30" s="7"/>
      <c r="AK30" s="7"/>
      <c r="AL30" s="7"/>
      <c r="AM30" s="3"/>
      <c r="AN30" s="8"/>
      <c r="AO30" s="8"/>
      <c r="AP30" s="8"/>
      <c r="AQ30" s="8"/>
      <c r="AR30" s="8"/>
      <c r="AS30" s="8"/>
      <c r="AT30" s="8"/>
      <c r="AU30" s="8"/>
      <c r="AV30" s="8"/>
      <c r="AW30" s="8">
        <f>30000+30000+15000</f>
        <v>75000</v>
      </c>
      <c r="AX30" s="8"/>
      <c r="AY30" s="3"/>
      <c r="AZ30" s="8"/>
      <c r="BA30" s="8"/>
      <c r="BB30" s="8"/>
      <c r="BC30" s="8"/>
      <c r="BD30" s="7"/>
      <c r="BE30" s="7"/>
      <c r="BF30" s="7"/>
      <c r="BG30" s="7"/>
      <c r="BH30" s="7"/>
      <c r="BI30" s="7"/>
      <c r="BJ30" s="7"/>
      <c r="BK30" s="10"/>
      <c r="BL30" s="10">
        <f t="shared" si="1"/>
        <v>75000</v>
      </c>
    </row>
    <row r="31" spans="1:64" ht="15.75">
      <c r="A31" s="11" t="s">
        <v>35</v>
      </c>
      <c r="B31" s="11" t="s">
        <v>34</v>
      </c>
      <c r="C31" s="11">
        <f>SUM(C13:C30)</f>
        <v>7417600</v>
      </c>
      <c r="D31" s="11">
        <f t="shared" ref="D31:BL31" si="2">SUM(D13:D30)</f>
        <v>0</v>
      </c>
      <c r="E31" s="11">
        <f>SUM(E13:E30)</f>
        <v>202700</v>
      </c>
      <c r="F31" s="11">
        <f t="shared" ref="F31:I31" si="3">SUM(F13:F30)</f>
        <v>380700</v>
      </c>
      <c r="G31" s="11">
        <f t="shared" si="3"/>
        <v>89050</v>
      </c>
      <c r="H31" s="11">
        <f t="shared" si="3"/>
        <v>39000</v>
      </c>
      <c r="I31" s="11">
        <f t="shared" si="3"/>
        <v>15000</v>
      </c>
      <c r="J31" s="11">
        <f t="shared" ref="J31" si="4">SUM(J13:J30)</f>
        <v>35000</v>
      </c>
      <c r="K31" s="11">
        <f t="shared" si="2"/>
        <v>455020</v>
      </c>
      <c r="L31" s="11">
        <f t="shared" si="2"/>
        <v>9100</v>
      </c>
      <c r="M31" s="11">
        <f t="shared" si="2"/>
        <v>4000</v>
      </c>
      <c r="N31" s="11">
        <f t="shared" si="2"/>
        <v>14000</v>
      </c>
      <c r="O31" s="11">
        <f t="shared" si="2"/>
        <v>2000</v>
      </c>
      <c r="P31" s="11">
        <f t="shared" si="2"/>
        <v>8000</v>
      </c>
      <c r="Q31" s="11">
        <f t="shared" si="2"/>
        <v>4507985</v>
      </c>
      <c r="R31" s="11">
        <f t="shared" si="2"/>
        <v>41095673</v>
      </c>
      <c r="S31" s="11">
        <f t="shared" si="2"/>
        <v>1065000</v>
      </c>
      <c r="T31" s="11">
        <f t="shared" si="2"/>
        <v>15819862</v>
      </c>
      <c r="U31" s="11">
        <f t="shared" si="2"/>
        <v>3939440</v>
      </c>
      <c r="V31" s="11">
        <f t="shared" ref="V31:Y31" si="5">SUM(V13:V30)</f>
        <v>392900</v>
      </c>
      <c r="W31" s="11">
        <f t="shared" si="5"/>
        <v>12900</v>
      </c>
      <c r="X31" s="11">
        <f t="shared" si="5"/>
        <v>29200</v>
      </c>
      <c r="Y31" s="11">
        <f t="shared" si="5"/>
        <v>8760</v>
      </c>
      <c r="Z31" s="11">
        <f t="shared" si="2"/>
        <v>125527</v>
      </c>
      <c r="AA31" s="11">
        <f t="shared" si="2"/>
        <v>167289</v>
      </c>
      <c r="AB31" s="11">
        <f t="shared" si="2"/>
        <v>775290</v>
      </c>
      <c r="AC31" s="11">
        <f t="shared" si="2"/>
        <v>73315</v>
      </c>
      <c r="AD31" s="11">
        <f t="shared" si="2"/>
        <v>368279</v>
      </c>
      <c r="AE31" s="11">
        <f t="shared" si="2"/>
        <v>6300000</v>
      </c>
      <c r="AF31" s="11">
        <f t="shared" si="2"/>
        <v>356000</v>
      </c>
      <c r="AG31" s="11">
        <f t="shared" si="2"/>
        <v>831558</v>
      </c>
      <c r="AH31" s="11">
        <f t="shared" si="2"/>
        <v>772148</v>
      </c>
      <c r="AI31" s="11">
        <f t="shared" si="2"/>
        <v>85252296</v>
      </c>
      <c r="AJ31" s="11">
        <f t="shared" si="2"/>
        <v>0</v>
      </c>
      <c r="AK31" s="11">
        <f t="shared" si="2"/>
        <v>0</v>
      </c>
      <c r="AL31" s="11">
        <f t="shared" si="2"/>
        <v>799750</v>
      </c>
      <c r="AM31" s="11">
        <f t="shared" si="2"/>
        <v>7523700</v>
      </c>
      <c r="AN31" s="11">
        <f t="shared" si="2"/>
        <v>24000</v>
      </c>
      <c r="AO31" s="11">
        <f t="shared" si="2"/>
        <v>781000</v>
      </c>
      <c r="AP31" s="11">
        <f t="shared" si="2"/>
        <v>359998</v>
      </c>
      <c r="AQ31" s="11">
        <f t="shared" si="2"/>
        <v>70000</v>
      </c>
      <c r="AR31" s="11">
        <f t="shared" si="2"/>
        <v>0</v>
      </c>
      <c r="AS31" s="11">
        <f t="shared" si="2"/>
        <v>199900</v>
      </c>
      <c r="AT31" s="11">
        <f t="shared" si="2"/>
        <v>0</v>
      </c>
      <c r="AU31" s="11">
        <f t="shared" si="2"/>
        <v>200000</v>
      </c>
      <c r="AV31" s="11">
        <f t="shared" si="2"/>
        <v>30000</v>
      </c>
      <c r="AW31" s="11">
        <f t="shared" ref="AW31" si="6">SUM(AW13:AW30)</f>
        <v>75000</v>
      </c>
      <c r="AX31" s="11">
        <f t="shared" si="2"/>
        <v>0</v>
      </c>
      <c r="AY31" s="11">
        <f t="shared" si="2"/>
        <v>632280</v>
      </c>
      <c r="AZ31" s="11">
        <f t="shared" si="2"/>
        <v>924575</v>
      </c>
      <c r="BA31" s="11">
        <f t="shared" si="2"/>
        <v>4300000</v>
      </c>
      <c r="BB31" s="11">
        <f t="shared" si="2"/>
        <v>356000</v>
      </c>
      <c r="BC31" s="11">
        <f t="shared" si="2"/>
        <v>175002</v>
      </c>
      <c r="BD31" s="11">
        <f t="shared" si="2"/>
        <v>98000</v>
      </c>
      <c r="BE31" s="11">
        <f t="shared" si="2"/>
        <v>0</v>
      </c>
      <c r="BF31" s="11">
        <f t="shared" si="2"/>
        <v>0</v>
      </c>
      <c r="BG31" s="11">
        <f t="shared" si="2"/>
        <v>0</v>
      </c>
      <c r="BH31" s="11">
        <f t="shared" si="2"/>
        <v>0</v>
      </c>
      <c r="BI31" s="11">
        <f t="shared" si="2"/>
        <v>0</v>
      </c>
      <c r="BJ31" s="11">
        <f t="shared" si="2"/>
        <v>0</v>
      </c>
      <c r="BK31" s="11">
        <f t="shared" si="2"/>
        <v>0</v>
      </c>
      <c r="BL31" s="11">
        <f t="shared" si="2"/>
        <v>16549205</v>
      </c>
    </row>
    <row r="33" spans="2:36" ht="52.5" customHeight="1">
      <c r="B33" s="27"/>
      <c r="C33" s="31" t="s">
        <v>80</v>
      </c>
      <c r="D33" s="31"/>
      <c r="E33" s="31"/>
      <c r="F33" s="31"/>
      <c r="G33" s="31"/>
      <c r="H33" s="24"/>
      <c r="I33" s="24"/>
      <c r="J33" s="24"/>
      <c r="M33" s="13" t="s">
        <v>81</v>
      </c>
      <c r="V33" s="12"/>
      <c r="Z33" s="12"/>
      <c r="AA33" s="12"/>
      <c r="AB33" s="12"/>
      <c r="AC33" s="12"/>
      <c r="AD33" s="12"/>
      <c r="AE33" s="12"/>
      <c r="AF33" s="12"/>
      <c r="AG33" s="12"/>
      <c r="AH33" s="12"/>
      <c r="AJ33" s="14"/>
    </row>
    <row r="36" spans="2:36">
      <c r="B36" s="21"/>
      <c r="C36" s="21" t="s">
        <v>77</v>
      </c>
    </row>
  </sheetData>
  <mergeCells count="74">
    <mergeCell ref="AS10:AS11"/>
    <mergeCell ref="AT10:AT11"/>
    <mergeCell ref="U10:U11"/>
    <mergeCell ref="BD10:BD11"/>
    <mergeCell ref="AW10:AW11"/>
    <mergeCell ref="AX10:AX11"/>
    <mergeCell ref="AU10:AU11"/>
    <mergeCell ref="AV10:AV11"/>
    <mergeCell ref="BA10:BA11"/>
    <mergeCell ref="BB10:BB11"/>
    <mergeCell ref="BC10:BC11"/>
    <mergeCell ref="AD10:AD11"/>
    <mergeCell ref="AA10:AA11"/>
    <mergeCell ref="AB10:AB11"/>
    <mergeCell ref="A7:A11"/>
    <mergeCell ref="B7:B11"/>
    <mergeCell ref="AJ7:BL7"/>
    <mergeCell ref="C8:D9"/>
    <mergeCell ref="AI8:AI11"/>
    <mergeCell ref="AJ8:AK9"/>
    <mergeCell ref="AL8:BK8"/>
    <mergeCell ref="BL8:BL11"/>
    <mergeCell ref="C10:C11"/>
    <mergeCell ref="L10:L11"/>
    <mergeCell ref="M10:M11"/>
    <mergeCell ref="AL9:AY9"/>
    <mergeCell ref="AY10:AY11"/>
    <mergeCell ref="AN10:AN11"/>
    <mergeCell ref="AQ10:AQ11"/>
    <mergeCell ref="AR10:AR11"/>
    <mergeCell ref="AZ9:BK9"/>
    <mergeCell ref="AZ10:AZ11"/>
    <mergeCell ref="BK10:BK11"/>
    <mergeCell ref="Z10:Z11"/>
    <mergeCell ref="AC10:AC11"/>
    <mergeCell ref="AE10:AE11"/>
    <mergeCell ref="AJ10:AK11"/>
    <mergeCell ref="AL10:AL11"/>
    <mergeCell ref="BF10:BF11"/>
    <mergeCell ref="BG10:BG11"/>
    <mergeCell ref="BH10:BH11"/>
    <mergeCell ref="BI10:BI11"/>
    <mergeCell ref="BJ10:BJ11"/>
    <mergeCell ref="AP10:AP11"/>
    <mergeCell ref="BE10:BE11"/>
    <mergeCell ref="AO10:AO11"/>
    <mergeCell ref="C7:Q7"/>
    <mergeCell ref="R7:AI7"/>
    <mergeCell ref="AM10:AM11"/>
    <mergeCell ref="E9:Z9"/>
    <mergeCell ref="E10:E11"/>
    <mergeCell ref="K10:K11"/>
    <mergeCell ref="O10:O11"/>
    <mergeCell ref="N10:N11"/>
    <mergeCell ref="R10:R11"/>
    <mergeCell ref="S10:S11"/>
    <mergeCell ref="T10:T11"/>
    <mergeCell ref="P10:P11"/>
    <mergeCell ref="AC9:AH9"/>
    <mergeCell ref="J10:J11"/>
    <mergeCell ref="F10:F11"/>
    <mergeCell ref="G10:G11"/>
    <mergeCell ref="C33:G33"/>
    <mergeCell ref="E8:AH8"/>
    <mergeCell ref="AF10:AF11"/>
    <mergeCell ref="AG10:AG11"/>
    <mergeCell ref="AH10:AH11"/>
    <mergeCell ref="V10:V11"/>
    <mergeCell ref="W10:W11"/>
    <mergeCell ref="X10:X11"/>
    <mergeCell ref="Y10:Y11"/>
    <mergeCell ref="H10:H11"/>
    <mergeCell ref="I10:I11"/>
    <mergeCell ref="Q10:Q11"/>
  </mergeCells>
  <pageMargins left="0.70866141732283472" right="0.70866141732283472" top="0.74803149606299213" bottom="0.74803149606299213" header="0.31496062992125984" footer="0.31496062992125984"/>
  <pageSetup paperSize="9" scale="53" fitToWidth="4" orientation="landscape" blackAndWhite="1" horizontalDpi="180" verticalDpi="180" r:id="rId1"/>
  <headerFooter differentFirst="1">
    <oddHeader>&amp;C&amp;"Times New Roman,курсив"
&amp;RПродовження додатка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2019-10-15T11:35:44Z</dcterms:modified>
</cp:coreProperties>
</file>